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CN\Desktop\教材コンクール\"/>
    </mc:Choice>
  </mc:AlternateContent>
  <bookViews>
    <workbookView xWindow="0" yWindow="0" windowWidth="10350" windowHeight="7695" activeTab="1"/>
  </bookViews>
  <sheets>
    <sheet name="配布用（印刷用）" sheetId="10" r:id="rId1"/>
    <sheet name="データシート" sheetId="1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30" i="11" l="1"/>
  <c r="AW30" i="11"/>
  <c r="AX30" i="11"/>
  <c r="AY30" i="11"/>
  <c r="AZ30" i="11"/>
  <c r="BA30" i="11"/>
  <c r="BB30" i="11"/>
  <c r="BC30" i="11"/>
  <c r="BD30" i="11"/>
  <c r="BE30" i="11"/>
  <c r="AR31" i="11" l="1"/>
  <c r="AS31" i="11"/>
  <c r="AT31" i="11"/>
  <c r="AU31" i="11"/>
  <c r="AU30" i="11" s="1"/>
  <c r="AV31" i="11"/>
  <c r="BM12" i="11" s="1"/>
  <c r="AW31" i="11"/>
  <c r="BN13" i="11" s="1"/>
  <c r="AX31" i="11"/>
  <c r="AY31" i="11"/>
  <c r="AZ31" i="11"/>
  <c r="BQ13" i="11" s="1"/>
  <c r="BA31" i="11"/>
  <c r="BR12" i="11" s="1"/>
  <c r="BB31" i="11"/>
  <c r="BC31" i="11"/>
  <c r="BD31" i="11"/>
  <c r="BU12" i="11" s="1"/>
  <c r="BE31" i="11"/>
  <c r="BV13" i="11" s="1"/>
  <c r="AQ31" i="11"/>
  <c r="BE28" i="11"/>
  <c r="BD28" i="11"/>
  <c r="BC28" i="11"/>
  <c r="BB28" i="11"/>
  <c r="BA28" i="11"/>
  <c r="AZ28" i="11"/>
  <c r="AY28" i="11"/>
  <c r="AX28" i="11"/>
  <c r="AW28" i="11"/>
  <c r="AV28" i="11"/>
  <c r="AU28" i="11"/>
  <c r="AT28" i="11"/>
  <c r="AS28" i="11"/>
  <c r="AR28" i="11"/>
  <c r="AQ28" i="11"/>
  <c r="BE27" i="11"/>
  <c r="BD27" i="11"/>
  <c r="BC27" i="11"/>
  <c r="BB27" i="11"/>
  <c r="BA27" i="11"/>
  <c r="AZ27" i="11"/>
  <c r="AY27" i="11"/>
  <c r="AX27" i="11"/>
  <c r="AW27" i="11"/>
  <c r="AV27" i="11"/>
  <c r="AU27" i="11"/>
  <c r="AT27" i="11"/>
  <c r="AS27" i="11"/>
  <c r="AR27" i="11"/>
  <c r="AQ27" i="11"/>
  <c r="BE26" i="11"/>
  <c r="BD26" i="11"/>
  <c r="BC26" i="11"/>
  <c r="BB26" i="11"/>
  <c r="BA26" i="11"/>
  <c r="AZ26" i="11"/>
  <c r="AY26" i="11"/>
  <c r="AX26" i="11"/>
  <c r="AW26" i="11"/>
  <c r="AV26" i="11"/>
  <c r="AU26" i="11"/>
  <c r="AT26" i="11"/>
  <c r="AS26" i="11"/>
  <c r="AR26" i="11"/>
  <c r="AQ26" i="11"/>
  <c r="BE25" i="11"/>
  <c r="BD25" i="11"/>
  <c r="BC25" i="11"/>
  <c r="BB25" i="11"/>
  <c r="BA25" i="11"/>
  <c r="AZ25" i="11"/>
  <c r="AY25" i="11"/>
  <c r="AX25" i="11"/>
  <c r="AW25" i="11"/>
  <c r="AV25" i="11"/>
  <c r="AU25" i="11"/>
  <c r="AT25" i="11"/>
  <c r="AS25" i="11"/>
  <c r="AR25" i="11"/>
  <c r="AQ25" i="11"/>
  <c r="BE24" i="11"/>
  <c r="BD24" i="11"/>
  <c r="BC24" i="11"/>
  <c r="BB24" i="11"/>
  <c r="BA24" i="11"/>
  <c r="AZ24" i="11"/>
  <c r="AY24" i="11"/>
  <c r="AX24" i="11"/>
  <c r="AW24" i="11"/>
  <c r="AV24" i="11"/>
  <c r="AU24" i="11"/>
  <c r="AT24" i="11"/>
  <c r="AS24" i="11"/>
  <c r="AR24" i="11"/>
  <c r="AQ24" i="11"/>
  <c r="BE23" i="11"/>
  <c r="BD23" i="11"/>
  <c r="BC23" i="11"/>
  <c r="BB23" i="11"/>
  <c r="BA23" i="11"/>
  <c r="AZ23" i="11"/>
  <c r="AY23" i="11"/>
  <c r="AX23" i="11"/>
  <c r="AW23" i="11"/>
  <c r="AV23" i="11"/>
  <c r="AU23" i="11"/>
  <c r="AT23" i="11"/>
  <c r="AS23" i="11"/>
  <c r="AR23" i="11"/>
  <c r="AQ23" i="11"/>
  <c r="BE22" i="11"/>
  <c r="BD22" i="11"/>
  <c r="BC22" i="11"/>
  <c r="BB22" i="11"/>
  <c r="BA22" i="11"/>
  <c r="AZ22" i="11"/>
  <c r="AY22" i="11"/>
  <c r="AX22" i="11"/>
  <c r="AW22" i="11"/>
  <c r="AV22" i="11"/>
  <c r="AU22" i="11"/>
  <c r="AT22" i="11"/>
  <c r="AS22" i="11"/>
  <c r="AR22" i="11"/>
  <c r="AQ22" i="11"/>
  <c r="BE21" i="11"/>
  <c r="BD21" i="11"/>
  <c r="BC21" i="11"/>
  <c r="BB21" i="11"/>
  <c r="BA21" i="11"/>
  <c r="AZ21" i="11"/>
  <c r="AY21" i="11"/>
  <c r="AX21" i="11"/>
  <c r="AW21" i="11"/>
  <c r="AV21" i="11"/>
  <c r="AU21" i="11"/>
  <c r="AT21" i="11"/>
  <c r="AS21" i="11"/>
  <c r="AR21" i="11"/>
  <c r="AQ21" i="11"/>
  <c r="BE20" i="11"/>
  <c r="BD20" i="11"/>
  <c r="BC20" i="11"/>
  <c r="BB20" i="11"/>
  <c r="BA20" i="11"/>
  <c r="AZ20" i="11"/>
  <c r="AY20" i="11"/>
  <c r="AX20" i="11"/>
  <c r="AW20" i="11"/>
  <c r="AV20" i="11"/>
  <c r="AU20" i="11"/>
  <c r="AT20" i="11"/>
  <c r="AS20" i="11"/>
  <c r="AR20" i="11"/>
  <c r="AQ20" i="11"/>
  <c r="BE19" i="11"/>
  <c r="BD19" i="11"/>
  <c r="BC19" i="11"/>
  <c r="BB19" i="11"/>
  <c r="BA19" i="11"/>
  <c r="AZ19" i="11"/>
  <c r="AY19" i="11"/>
  <c r="AX19" i="11"/>
  <c r="AW19" i="11"/>
  <c r="AV19" i="11"/>
  <c r="AU19" i="11"/>
  <c r="AT19" i="11"/>
  <c r="AS19" i="11"/>
  <c r="AR19" i="11"/>
  <c r="AQ19" i="11"/>
  <c r="BE18" i="11"/>
  <c r="BD18" i="11"/>
  <c r="BC18" i="11"/>
  <c r="BB18" i="11"/>
  <c r="BA18" i="11"/>
  <c r="AZ18" i="11"/>
  <c r="AY18" i="11"/>
  <c r="AX18" i="11"/>
  <c r="AW18" i="11"/>
  <c r="AV18" i="11"/>
  <c r="AU18" i="11"/>
  <c r="AT18" i="11"/>
  <c r="AS18" i="11"/>
  <c r="AR18" i="11"/>
  <c r="AQ18" i="11"/>
  <c r="BE17" i="11"/>
  <c r="BV8" i="11" s="1"/>
  <c r="BD17" i="11"/>
  <c r="BU8" i="11" s="1"/>
  <c r="BC17" i="11"/>
  <c r="BT8" i="11" s="1"/>
  <c r="BB17" i="11"/>
  <c r="BS8" i="11" s="1"/>
  <c r="BA17" i="11"/>
  <c r="BR8" i="11" s="1"/>
  <c r="AZ17" i="11"/>
  <c r="BQ8" i="11" s="1"/>
  <c r="AY17" i="11"/>
  <c r="BP8" i="11" s="1"/>
  <c r="AX17" i="11"/>
  <c r="AW17" i="11"/>
  <c r="BN8" i="11" s="1"/>
  <c r="AV17" i="11"/>
  <c r="BM8" i="11" s="1"/>
  <c r="AU17" i="11"/>
  <c r="BL8" i="11" s="1"/>
  <c r="AT17" i="11"/>
  <c r="BK8" i="11" s="1"/>
  <c r="AS17" i="11"/>
  <c r="BJ8" i="11" s="1"/>
  <c r="AR17" i="11"/>
  <c r="BI8" i="11" s="1"/>
  <c r="AQ17" i="11"/>
  <c r="BH8" i="11" s="1"/>
  <c r="BE16" i="11"/>
  <c r="BD16" i="11"/>
  <c r="BC16" i="11"/>
  <c r="BB16" i="11"/>
  <c r="BA16" i="11"/>
  <c r="AZ16" i="11"/>
  <c r="AY16" i="11"/>
  <c r="AX16" i="11"/>
  <c r="AW16" i="11"/>
  <c r="AV16" i="11"/>
  <c r="AU16" i="11"/>
  <c r="AT16" i="11"/>
  <c r="AS16" i="11"/>
  <c r="AR16" i="11"/>
  <c r="AQ16" i="11"/>
  <c r="BE15" i="11"/>
  <c r="BD15" i="11"/>
  <c r="BC15" i="11"/>
  <c r="BB15" i="11"/>
  <c r="BA15" i="11"/>
  <c r="AZ15" i="11"/>
  <c r="AY15" i="11"/>
  <c r="AX15" i="11"/>
  <c r="AW15" i="11"/>
  <c r="AV15" i="11"/>
  <c r="AU15" i="11"/>
  <c r="AT15" i="11"/>
  <c r="AS15" i="11"/>
  <c r="AR15" i="11"/>
  <c r="AQ15" i="11"/>
  <c r="BE14" i="11"/>
  <c r="BD14" i="11"/>
  <c r="BC14" i="11"/>
  <c r="BB14" i="11"/>
  <c r="BA14" i="11"/>
  <c r="AZ14" i="11"/>
  <c r="AY14" i="11"/>
  <c r="AX14" i="11"/>
  <c r="AW14" i="11"/>
  <c r="AV14" i="11"/>
  <c r="AU14" i="11"/>
  <c r="AT14" i="11"/>
  <c r="AS14" i="11"/>
  <c r="AR14" i="11"/>
  <c r="AQ14" i="11"/>
  <c r="BE13" i="11"/>
  <c r="BD13" i="11"/>
  <c r="BC13" i="11"/>
  <c r="BB13" i="11"/>
  <c r="BA13" i="11"/>
  <c r="AZ13" i="11"/>
  <c r="AY13" i="11"/>
  <c r="AX13" i="11"/>
  <c r="AW13" i="11"/>
  <c r="AV13" i="11"/>
  <c r="AU13" i="11"/>
  <c r="AT13" i="11"/>
  <c r="AS13" i="11"/>
  <c r="AR13" i="11"/>
  <c r="AQ13" i="11"/>
  <c r="BE12" i="11"/>
  <c r="BD12" i="11"/>
  <c r="BC12" i="11"/>
  <c r="BB12" i="11"/>
  <c r="BA12" i="11"/>
  <c r="AZ12" i="11"/>
  <c r="AY12" i="11"/>
  <c r="AX12" i="11"/>
  <c r="AW12" i="11"/>
  <c r="AV12" i="11"/>
  <c r="AU12" i="11"/>
  <c r="AT12" i="11"/>
  <c r="AS12" i="11"/>
  <c r="AR12" i="11"/>
  <c r="AQ12" i="11"/>
  <c r="BE11" i="11"/>
  <c r="BD11" i="11"/>
  <c r="BC11" i="11"/>
  <c r="BB11" i="11"/>
  <c r="BA11" i="11"/>
  <c r="AZ11" i="11"/>
  <c r="AY11" i="11"/>
  <c r="AX11" i="11"/>
  <c r="AW11" i="11"/>
  <c r="AV11" i="11"/>
  <c r="AU11" i="11"/>
  <c r="AT11" i="11"/>
  <c r="AS11" i="11"/>
  <c r="AR11" i="11"/>
  <c r="AQ11" i="11"/>
  <c r="BE10" i="11"/>
  <c r="BD10" i="11"/>
  <c r="BC10" i="11"/>
  <c r="BB10" i="11"/>
  <c r="BA10" i="11"/>
  <c r="AZ10" i="11"/>
  <c r="AY10" i="11"/>
  <c r="AX10" i="11"/>
  <c r="AW10" i="11"/>
  <c r="AV10" i="11"/>
  <c r="AU10" i="11"/>
  <c r="AT10" i="11"/>
  <c r="AS10" i="11"/>
  <c r="AR10" i="11"/>
  <c r="AQ10" i="11"/>
  <c r="BE9" i="11"/>
  <c r="BD9" i="11"/>
  <c r="BC9" i="11"/>
  <c r="BB9" i="11"/>
  <c r="BA9" i="11"/>
  <c r="AZ9" i="11"/>
  <c r="AY9" i="11"/>
  <c r="AX9" i="11"/>
  <c r="AW9" i="11"/>
  <c r="AV9" i="11"/>
  <c r="AU9" i="11"/>
  <c r="AT9" i="11"/>
  <c r="AS9" i="11"/>
  <c r="AR9" i="11"/>
  <c r="AQ9" i="11"/>
  <c r="BO8" i="11"/>
  <c r="BE8" i="11"/>
  <c r="BD8" i="11"/>
  <c r="BC8" i="11"/>
  <c r="BB8" i="11"/>
  <c r="BA8" i="11"/>
  <c r="AZ8" i="11"/>
  <c r="AY8" i="11"/>
  <c r="AX8" i="11"/>
  <c r="AW8" i="11"/>
  <c r="AV8" i="11"/>
  <c r="AU8" i="11"/>
  <c r="AT8" i="11"/>
  <c r="AS8" i="11"/>
  <c r="AR8" i="11"/>
  <c r="AQ8" i="11"/>
  <c r="BE7" i="11"/>
  <c r="BD7" i="11"/>
  <c r="BC7" i="11"/>
  <c r="BB7" i="11"/>
  <c r="BA7" i="11"/>
  <c r="AZ7" i="11"/>
  <c r="AY7" i="11"/>
  <c r="AX7" i="11"/>
  <c r="AW7" i="11"/>
  <c r="AV7" i="11"/>
  <c r="AU7" i="11"/>
  <c r="AT7" i="11"/>
  <c r="AS7" i="11"/>
  <c r="AR7" i="11"/>
  <c r="AQ7" i="11"/>
  <c r="BE6" i="11"/>
  <c r="BD6" i="11"/>
  <c r="BC6" i="11"/>
  <c r="BB6" i="11"/>
  <c r="BA6" i="11"/>
  <c r="AZ6" i="11"/>
  <c r="AY6" i="11"/>
  <c r="AX6" i="11"/>
  <c r="AW6" i="11"/>
  <c r="AV6" i="11"/>
  <c r="AU6" i="11"/>
  <c r="AT6" i="11"/>
  <c r="AS6" i="11"/>
  <c r="AR6" i="11"/>
  <c r="AQ6" i="11"/>
  <c r="BE5" i="11"/>
  <c r="BD5" i="11"/>
  <c r="BC5" i="11"/>
  <c r="BB5" i="11"/>
  <c r="BA5" i="11"/>
  <c r="AZ5" i="11"/>
  <c r="AY5" i="11"/>
  <c r="AX5" i="11"/>
  <c r="AW5" i="11"/>
  <c r="AV5" i="11"/>
  <c r="AU5" i="11"/>
  <c r="AT5" i="11"/>
  <c r="AS5" i="11"/>
  <c r="AR5" i="11"/>
  <c r="AQ5" i="11"/>
  <c r="BE4" i="11"/>
  <c r="BD4" i="11"/>
  <c r="BC4" i="11"/>
  <c r="BB4" i="11"/>
  <c r="BA4" i="11"/>
  <c r="AZ4" i="11"/>
  <c r="AY4" i="11"/>
  <c r="AX4" i="11"/>
  <c r="AW4" i="11"/>
  <c r="AV4" i="11"/>
  <c r="AU4" i="11"/>
  <c r="AT4" i="11"/>
  <c r="AS4" i="11"/>
  <c r="AR4" i="11"/>
  <c r="AQ4" i="11"/>
  <c r="BE3" i="11"/>
  <c r="BD3" i="11"/>
  <c r="BC3" i="11"/>
  <c r="BB3" i="11"/>
  <c r="BA3" i="11"/>
  <c r="AZ3" i="11"/>
  <c r="AY3" i="11"/>
  <c r="AX3" i="11"/>
  <c r="AW3" i="11"/>
  <c r="AV3" i="11"/>
  <c r="AU3" i="11"/>
  <c r="AT3" i="11"/>
  <c r="AT30" i="11" s="1"/>
  <c r="AS3" i="11"/>
  <c r="AS30" i="11" s="1"/>
  <c r="AR3" i="11"/>
  <c r="AR30" i="11" s="1"/>
  <c r="AQ3" i="11"/>
  <c r="AQ30" i="11" l="1"/>
  <c r="BN16" i="11"/>
  <c r="BN14" i="11"/>
  <c r="I8" i="11" s="1"/>
  <c r="BN12" i="11"/>
  <c r="I6" i="11" s="1"/>
  <c r="BV14" i="11"/>
  <c r="Q8" i="11" s="1"/>
  <c r="BV16" i="11"/>
  <c r="Q10" i="11" s="1"/>
  <c r="BR13" i="11"/>
  <c r="M7" i="11" s="1"/>
  <c r="P6" i="11"/>
  <c r="BU20" i="11"/>
  <c r="L7" i="11"/>
  <c r="BQ21" i="11"/>
  <c r="H6" i="11"/>
  <c r="BM20" i="11"/>
  <c r="BV24" i="11"/>
  <c r="BN22" i="11"/>
  <c r="BV7" i="11"/>
  <c r="I10" i="11"/>
  <c r="BN24" i="11"/>
  <c r="Q7" i="11"/>
  <c r="BV21" i="11"/>
  <c r="M6" i="11"/>
  <c r="BR20" i="11"/>
  <c r="I7" i="11"/>
  <c r="BN21" i="11"/>
  <c r="BR15" i="11"/>
  <c r="BV12" i="11"/>
  <c r="BQ16" i="11"/>
  <c r="BU15" i="11"/>
  <c r="BM15" i="11"/>
  <c r="BQ14" i="11"/>
  <c r="BU13" i="11"/>
  <c r="BM13" i="11"/>
  <c r="BQ12" i="11"/>
  <c r="BQ6" i="11"/>
  <c r="BU4" i="11"/>
  <c r="BN7" i="11"/>
  <c r="BR7" i="11"/>
  <c r="BV4" i="11"/>
  <c r="BU16" i="11"/>
  <c r="BM16" i="11"/>
  <c r="BQ15" i="11"/>
  <c r="BU14" i="11"/>
  <c r="BM14" i="11"/>
  <c r="BK5" i="11"/>
  <c r="BO5" i="11"/>
  <c r="BS5" i="11"/>
  <c r="BR16" i="11"/>
  <c r="BV15" i="11"/>
  <c r="BN15" i="11"/>
  <c r="BR14" i="11"/>
  <c r="BS15" i="11"/>
  <c r="BS16" i="11"/>
  <c r="BO15" i="11"/>
  <c r="BO16" i="11"/>
  <c r="BK16" i="11"/>
  <c r="BK14" i="11"/>
  <c r="BS12" i="11"/>
  <c r="BO7" i="11"/>
  <c r="BO14" i="11"/>
  <c r="BK13" i="11"/>
  <c r="BU6" i="11"/>
  <c r="BS14" i="11"/>
  <c r="BO13" i="11"/>
  <c r="BK12" i="11"/>
  <c r="BL6" i="11"/>
  <c r="BP6" i="11"/>
  <c r="BT6" i="11"/>
  <c r="BM6" i="11"/>
  <c r="BN4" i="11"/>
  <c r="BJ7" i="11"/>
  <c r="BJ15" i="11" s="1"/>
  <c r="BT12" i="11"/>
  <c r="BT13" i="11"/>
  <c r="BT14" i="11"/>
  <c r="BT15" i="11"/>
  <c r="BT16" i="11"/>
  <c r="BP12" i="11"/>
  <c r="BP13" i="11"/>
  <c r="BP14" i="11"/>
  <c r="BP15" i="11"/>
  <c r="BP16" i="11"/>
  <c r="BL12" i="11"/>
  <c r="BL13" i="11"/>
  <c r="BL14" i="11"/>
  <c r="BL15" i="11"/>
  <c r="BL16" i="11"/>
  <c r="BS13" i="11"/>
  <c r="BO12" i="11"/>
  <c r="BN6" i="11"/>
  <c r="BR6" i="11"/>
  <c r="BV6" i="11"/>
  <c r="BL5" i="11"/>
  <c r="BP5" i="11"/>
  <c r="BT5" i="11"/>
  <c r="BJ4" i="11"/>
  <c r="BJ12" i="11" s="1"/>
  <c r="BR4" i="11"/>
  <c r="BK7" i="11"/>
  <c r="BK15" i="11" s="1"/>
  <c r="BS7" i="11"/>
  <c r="BI4" i="11"/>
  <c r="BI12" i="11" s="1"/>
  <c r="BM4" i="11"/>
  <c r="BQ4" i="11"/>
  <c r="BN5" i="11"/>
  <c r="BR5" i="11"/>
  <c r="BV5" i="11"/>
  <c r="BL7" i="11"/>
  <c r="BP7" i="11"/>
  <c r="BT7" i="11"/>
  <c r="BI7" i="11"/>
  <c r="BI15" i="11" s="1"/>
  <c r="BM7" i="11"/>
  <c r="BQ7" i="11"/>
  <c r="BU7" i="11"/>
  <c r="BM5" i="11"/>
  <c r="BQ5" i="11"/>
  <c r="BU5" i="11"/>
  <c r="BJ16" i="11"/>
  <c r="BJ5" i="11"/>
  <c r="BJ13" i="11" s="1"/>
  <c r="BJ6" i="11"/>
  <c r="BJ14" i="11" s="1"/>
  <c r="BI16" i="11"/>
  <c r="BI5" i="11"/>
  <c r="BI13" i="11" s="1"/>
  <c r="BH16" i="11"/>
  <c r="BH7" i="11"/>
  <c r="BH15" i="11" s="1"/>
  <c r="BH6" i="11"/>
  <c r="BH14" i="11" s="1"/>
  <c r="BH5" i="11"/>
  <c r="BH13" i="11" s="1"/>
  <c r="BK4" i="11"/>
  <c r="BO4" i="11"/>
  <c r="BS4" i="11"/>
  <c r="BI6" i="11"/>
  <c r="BI14" i="11" s="1"/>
  <c r="BK6" i="11"/>
  <c r="BO6" i="11"/>
  <c r="BS6" i="11"/>
  <c r="BH4" i="11"/>
  <c r="BH12" i="11" s="1"/>
  <c r="BL4" i="11"/>
  <c r="BP4" i="11"/>
  <c r="BT4" i="11"/>
  <c r="BN20" i="11" l="1"/>
  <c r="BV22" i="11"/>
  <c r="BR21" i="11"/>
  <c r="D9" i="11"/>
  <c r="BI23" i="11"/>
  <c r="C7" i="11"/>
  <c r="BH21" i="11"/>
  <c r="C6" i="11"/>
  <c r="BH20" i="11"/>
  <c r="D10" i="11"/>
  <c r="BI24" i="11"/>
  <c r="E10" i="11"/>
  <c r="BJ24" i="11"/>
  <c r="J6" i="11"/>
  <c r="BO20" i="11"/>
  <c r="G8" i="11"/>
  <c r="BL22" i="11"/>
  <c r="K9" i="11"/>
  <c r="BP23" i="11"/>
  <c r="O10" i="11"/>
  <c r="BT24" i="11"/>
  <c r="O6" i="11"/>
  <c r="BT20" i="11"/>
  <c r="J7" i="11"/>
  <c r="BO21" i="11"/>
  <c r="J8" i="11"/>
  <c r="BO22" i="11"/>
  <c r="F10" i="11"/>
  <c r="BK24" i="11"/>
  <c r="N10" i="11"/>
  <c r="BS24" i="11"/>
  <c r="Q9" i="11"/>
  <c r="BV23" i="11"/>
  <c r="H10" i="11"/>
  <c r="BM24" i="11"/>
  <c r="H7" i="11"/>
  <c r="BM21" i="11"/>
  <c r="P9" i="11"/>
  <c r="BU23" i="11"/>
  <c r="D8" i="11"/>
  <c r="BI22" i="11"/>
  <c r="C8" i="11"/>
  <c r="BH22" i="11"/>
  <c r="D6" i="11"/>
  <c r="BI20" i="11"/>
  <c r="E6" i="11"/>
  <c r="BJ20" i="11"/>
  <c r="N7" i="11"/>
  <c r="BS21" i="11"/>
  <c r="G7" i="11"/>
  <c r="BL21" i="11"/>
  <c r="K8" i="11"/>
  <c r="BP22" i="11"/>
  <c r="O9" i="11"/>
  <c r="BT23" i="11"/>
  <c r="E9" i="11"/>
  <c r="BJ23" i="11"/>
  <c r="N8" i="11"/>
  <c r="BS22" i="11"/>
  <c r="F9" i="11"/>
  <c r="BK23" i="11"/>
  <c r="N9" i="11"/>
  <c r="BS23" i="11"/>
  <c r="M10" i="11"/>
  <c r="BR24" i="11"/>
  <c r="H8" i="11"/>
  <c r="BM22" i="11"/>
  <c r="P10" i="11"/>
  <c r="BU24" i="11"/>
  <c r="P7" i="11"/>
  <c r="BU21" i="11"/>
  <c r="L10" i="11"/>
  <c r="BQ24" i="11"/>
  <c r="C10" i="11"/>
  <c r="BH24" i="11"/>
  <c r="E8" i="11"/>
  <c r="BJ22" i="11"/>
  <c r="G10" i="11"/>
  <c r="BL24" i="11"/>
  <c r="G6" i="11"/>
  <c r="BL20" i="11"/>
  <c r="K7" i="11"/>
  <c r="BP21" i="11"/>
  <c r="O8" i="11"/>
  <c r="BT22" i="11"/>
  <c r="N6" i="11"/>
  <c r="BS20" i="11"/>
  <c r="J10" i="11"/>
  <c r="BO24" i="11"/>
  <c r="M8" i="11"/>
  <c r="BR22" i="11"/>
  <c r="P8" i="11"/>
  <c r="BU22" i="11"/>
  <c r="L8" i="11"/>
  <c r="BQ22" i="11"/>
  <c r="Q6" i="11"/>
  <c r="BV20" i="11"/>
  <c r="BV27" i="11" s="1"/>
  <c r="C9" i="11"/>
  <c r="BH23" i="11"/>
  <c r="D7" i="11"/>
  <c r="BI21" i="11"/>
  <c r="E7" i="11"/>
  <c r="BJ21" i="11"/>
  <c r="G9" i="11"/>
  <c r="BL23" i="11"/>
  <c r="K10" i="11"/>
  <c r="BP24" i="11"/>
  <c r="K6" i="11"/>
  <c r="BP20" i="11"/>
  <c r="BP27" i="11" s="1"/>
  <c r="O7" i="11"/>
  <c r="BT21" i="11"/>
  <c r="F6" i="11"/>
  <c r="BK20" i="11"/>
  <c r="F7" i="11"/>
  <c r="BK21" i="11"/>
  <c r="F8" i="11"/>
  <c r="BK22" i="11"/>
  <c r="J9" i="11"/>
  <c r="BO23" i="11"/>
  <c r="I9" i="11"/>
  <c r="BN23" i="11"/>
  <c r="BN25" i="11" s="1"/>
  <c r="L9" i="11"/>
  <c r="BQ23" i="11"/>
  <c r="L6" i="11"/>
  <c r="BQ20" i="11"/>
  <c r="BQ27" i="11" s="1"/>
  <c r="H9" i="11"/>
  <c r="BM23" i="11"/>
  <c r="M9" i="11"/>
  <c r="BR23" i="11"/>
  <c r="BR27" i="11" s="1"/>
  <c r="BM27" i="11" l="1"/>
  <c r="BH27" i="11"/>
  <c r="BU27" i="11"/>
  <c r="BK27" i="11"/>
  <c r="BI27" i="11"/>
  <c r="BN27" i="11"/>
  <c r="BS27" i="11"/>
  <c r="BJ27" i="11"/>
  <c r="BT27" i="11"/>
  <c r="BO27" i="11"/>
  <c r="BL27" i="11"/>
  <c r="BM25" i="11"/>
  <c r="BU26" i="11"/>
  <c r="BU25" i="11"/>
  <c r="BR25" i="11"/>
  <c r="BK26" i="11"/>
  <c r="BK25" i="11"/>
  <c r="BV25" i="11"/>
  <c r="BV26" i="11"/>
  <c r="BH25" i="11"/>
  <c r="BH26" i="11"/>
  <c r="BR26" i="11"/>
  <c r="BM26" i="11"/>
  <c r="BQ25" i="11"/>
  <c r="BQ26" i="11"/>
  <c r="BP26" i="11"/>
  <c r="BP25" i="11"/>
  <c r="BL26" i="11"/>
  <c r="BL25" i="11"/>
  <c r="BI25" i="11"/>
  <c r="BI26" i="11"/>
  <c r="BN26" i="11"/>
  <c r="BS26" i="11"/>
  <c r="BS25" i="11"/>
  <c r="BJ25" i="11"/>
  <c r="BJ26" i="11"/>
  <c r="BT26" i="11"/>
  <c r="BT25" i="11"/>
  <c r="BO26" i="11"/>
  <c r="BO25" i="11"/>
</calcChain>
</file>

<file path=xl/sharedStrings.xml><?xml version="1.0" encoding="utf-8"?>
<sst xmlns="http://schemas.openxmlformats.org/spreadsheetml/2006/main" count="233" uniqueCount="88">
  <si>
    <t>氏名</t>
    <rPh sb="0" eb="2">
      <t>シメイ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</si>
  <si>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</si>
  <si>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</si>
  <si>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</si>
  <si>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</si>
  <si>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</si>
  <si>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</si>
  <si>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</si>
  <si>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</si>
  <si>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</si>
  <si>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</si>
  <si>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r</t>
    <phoneticPr fontId="1"/>
  </si>
  <si>
    <t>i</t>
    <phoneticPr fontId="1"/>
  </si>
  <si>
    <t>l</t>
    <phoneticPr fontId="1"/>
  </si>
  <si>
    <t>s</t>
    <phoneticPr fontId="1"/>
  </si>
  <si>
    <t>図面寸法</t>
    <rPh sb="0" eb="2">
      <t>ズメン</t>
    </rPh>
    <rPh sb="2" eb="4">
      <t>スンポウ</t>
    </rPh>
    <phoneticPr fontId="1"/>
  </si>
  <si>
    <t>φ30</t>
    <phoneticPr fontId="1"/>
  </si>
  <si>
    <t>-0.01
-0.04</t>
    <phoneticPr fontId="1"/>
  </si>
  <si>
    <t>φ55</t>
    <phoneticPr fontId="1"/>
  </si>
  <si>
    <t>±0.1</t>
    <phoneticPr fontId="1"/>
  </si>
  <si>
    <t>φ45</t>
    <phoneticPr fontId="1"/>
  </si>
  <si>
    <t>φ15</t>
    <phoneticPr fontId="1"/>
  </si>
  <si>
    <t>±0.03</t>
    <phoneticPr fontId="1"/>
  </si>
  <si>
    <t>±0.02</t>
    <phoneticPr fontId="1"/>
  </si>
  <si>
    <t>±0.05</t>
    <phoneticPr fontId="1"/>
  </si>
  <si>
    <t>φ46</t>
    <phoneticPr fontId="1"/>
  </si>
  <si>
    <t>+0.1
  0</t>
    <phoneticPr fontId="1"/>
  </si>
  <si>
    <t xml:space="preserve">  0
-0.05</t>
    <phoneticPr fontId="1"/>
  </si>
  <si>
    <t>+0.03
  0</t>
    <phoneticPr fontId="1"/>
  </si>
  <si>
    <t>平行度0.05</t>
    <rPh sb="0" eb="2">
      <t>ヘイコウ</t>
    </rPh>
    <rPh sb="2" eb="3">
      <t>ド</t>
    </rPh>
    <phoneticPr fontId="1"/>
  </si>
  <si>
    <r>
      <t>測定値</t>
    </r>
    <r>
      <rPr>
        <sz val="10"/>
        <color theme="1"/>
        <rFont val="ＭＳ Ｐゴシック"/>
        <family val="3"/>
        <charset val="128"/>
        <scheme val="minor"/>
      </rPr>
      <t>（自己）</t>
    </r>
    <rPh sb="0" eb="3">
      <t>ソクテイチ</t>
    </rPh>
    <rPh sb="4" eb="6">
      <t>ジコ</t>
    </rPh>
    <phoneticPr fontId="1"/>
  </si>
  <si>
    <t>氏名</t>
  </si>
  <si>
    <r>
      <t>測定値</t>
    </r>
    <r>
      <rPr>
        <sz val="10"/>
        <color theme="1"/>
        <rFont val="ＭＳ Ｐゴシック"/>
        <family val="3"/>
        <charset val="128"/>
        <scheme val="minor"/>
      </rPr>
      <t>（先生）</t>
    </r>
    <rPh sb="0" eb="3">
      <t>ソクテイチ</t>
    </rPh>
    <rPh sb="4" eb="6">
      <t>センセイ</t>
    </rPh>
    <phoneticPr fontId="1"/>
  </si>
  <si>
    <t>工程の確認（作業表閲覧の有無）</t>
    <rPh sb="0" eb="2">
      <t>コウテイ</t>
    </rPh>
    <rPh sb="3" eb="5">
      <t>カクニン</t>
    </rPh>
    <rPh sb="6" eb="8">
      <t>サギョウ</t>
    </rPh>
    <rPh sb="8" eb="9">
      <t>ヒョウ</t>
    </rPh>
    <rPh sb="9" eb="11">
      <t>エツラン</t>
    </rPh>
    <rPh sb="12" eb="14">
      <t>ウム</t>
    </rPh>
    <phoneticPr fontId="1"/>
  </si>
  <si>
    <t>ネジ切り</t>
    <rPh sb="2" eb="3">
      <t>キ</t>
    </rPh>
    <phoneticPr fontId="1"/>
  </si>
  <si>
    <t>○を記入</t>
    <rPh sb="2" eb="4">
      <t>キニュウ</t>
    </rPh>
    <phoneticPr fontId="1"/>
  </si>
  <si>
    <t>作業表</t>
    <rPh sb="0" eb="2">
      <t>サギョウ</t>
    </rPh>
    <rPh sb="2" eb="3">
      <t>ヒョウ</t>
    </rPh>
    <phoneticPr fontId="1"/>
  </si>
  <si>
    <t>ビデオ</t>
    <phoneticPr fontId="1"/>
  </si>
  <si>
    <t>No:</t>
  </si>
  <si>
    <t>月　　　日</t>
    <rPh sb="0" eb="1">
      <t>ガツ</t>
    </rPh>
    <rPh sb="4" eb="5">
      <t>ニチ</t>
    </rPh>
    <phoneticPr fontId="1"/>
  </si>
  <si>
    <r>
      <t xml:space="preserve">段取り
</t>
    </r>
    <r>
      <rPr>
        <sz val="10"/>
        <color theme="1"/>
        <rFont val="ＭＳ Ｐゴシック"/>
        <family val="3"/>
        <charset val="128"/>
        <scheme val="minor"/>
      </rPr>
      <t>（チャッキング・測定等）</t>
    </r>
    <rPh sb="0" eb="1">
      <t>ダン</t>
    </rPh>
    <rPh sb="1" eb="2">
      <t>ド</t>
    </rPh>
    <rPh sb="12" eb="14">
      <t>ソクテイ</t>
    </rPh>
    <rPh sb="14" eb="15">
      <t>トウ</t>
    </rPh>
    <phoneticPr fontId="1"/>
  </si>
  <si>
    <r>
      <t xml:space="preserve">端面切削
</t>
    </r>
    <r>
      <rPr>
        <sz val="10"/>
        <color theme="1"/>
        <rFont val="ＭＳ Ｐゴシック"/>
        <family val="3"/>
        <charset val="128"/>
        <scheme val="minor"/>
      </rPr>
      <t>（つば部含め）</t>
    </r>
    <rPh sb="0" eb="1">
      <t>タン</t>
    </rPh>
    <rPh sb="1" eb="2">
      <t>メン</t>
    </rPh>
    <rPh sb="2" eb="4">
      <t>セッサク</t>
    </rPh>
    <rPh sb="8" eb="9">
      <t>ブ</t>
    </rPh>
    <rPh sb="9" eb="10">
      <t>フク</t>
    </rPh>
    <phoneticPr fontId="1"/>
  </si>
  <si>
    <r>
      <t xml:space="preserve">外径切削
</t>
    </r>
    <r>
      <rPr>
        <sz val="10"/>
        <color theme="1"/>
        <rFont val="ＭＳ Ｐゴシック"/>
        <family val="3"/>
        <charset val="128"/>
        <scheme val="minor"/>
      </rPr>
      <t>（テーパ部含め）</t>
    </r>
    <rPh sb="0" eb="1">
      <t>ガイ</t>
    </rPh>
    <rPh sb="1" eb="2">
      <t>ケイ</t>
    </rPh>
    <rPh sb="2" eb="4">
      <t>セッサク</t>
    </rPh>
    <rPh sb="9" eb="10">
      <t>ブ</t>
    </rPh>
    <rPh sb="10" eb="11">
      <t>フク</t>
    </rPh>
    <phoneticPr fontId="1"/>
  </si>
  <si>
    <r>
      <t xml:space="preserve">内径切削
</t>
    </r>
    <r>
      <rPr>
        <sz val="10"/>
        <color theme="1"/>
        <rFont val="ＭＳ Ｐゴシック"/>
        <family val="3"/>
        <charset val="128"/>
        <scheme val="minor"/>
      </rPr>
      <t>（テーパ部含め）</t>
    </r>
    <rPh sb="0" eb="1">
      <t>ナイ</t>
    </rPh>
    <rPh sb="1" eb="2">
      <t>ケイ</t>
    </rPh>
    <rPh sb="2" eb="4">
      <t>セッサク</t>
    </rPh>
    <rPh sb="9" eb="10">
      <t>ブ</t>
    </rPh>
    <rPh sb="10" eb="11">
      <t>フク</t>
    </rPh>
    <phoneticPr fontId="1"/>
  </si>
  <si>
    <t>気が付いたこと、
振り返り等があれば記入</t>
    <rPh sb="0" eb="1">
      <t>キ</t>
    </rPh>
    <rPh sb="2" eb="3">
      <t>ツ</t>
    </rPh>
    <rPh sb="9" eb="10">
      <t>フ</t>
    </rPh>
    <rPh sb="11" eb="12">
      <t>カエ</t>
    </rPh>
    <rPh sb="13" eb="14">
      <t>トウ</t>
    </rPh>
    <rPh sb="18" eb="20">
      <t>キニュウ</t>
    </rPh>
    <phoneticPr fontId="1"/>
  </si>
  <si>
    <t>指導員からのアドバイス</t>
    <rPh sb="0" eb="3">
      <t>シドウイン</t>
    </rPh>
    <phoneticPr fontId="1"/>
  </si>
  <si>
    <t>リフレクションシート（寸法確認・気付き・アドバイス）</t>
    <rPh sb="11" eb="13">
      <t>スンポウ</t>
    </rPh>
    <rPh sb="13" eb="15">
      <t>カクニン</t>
    </rPh>
    <rPh sb="16" eb="18">
      <t>キヅ</t>
    </rPh>
    <phoneticPr fontId="1"/>
  </si>
  <si>
    <t>練習回数（本数）</t>
    <rPh sb="0" eb="2">
      <t>レンシュウ</t>
    </rPh>
    <rPh sb="2" eb="4">
      <t>カイスウ</t>
    </rPh>
    <rPh sb="5" eb="7">
      <t>ホンスウ</t>
    </rPh>
    <phoneticPr fontId="1"/>
  </si>
  <si>
    <t>ナット組立
（良は1、不良は2）</t>
    <rPh sb="3" eb="5">
      <t>クミタテ</t>
    </rPh>
    <rPh sb="7" eb="8">
      <t>リョウ</t>
    </rPh>
    <rPh sb="11" eb="13">
      <t>フリョウ</t>
    </rPh>
    <phoneticPr fontId="1"/>
  </si>
  <si>
    <t>総作業時間
（単位は分）</t>
    <rPh sb="0" eb="1">
      <t>ソウ</t>
    </rPh>
    <rPh sb="1" eb="3">
      <t>サギョウ</t>
    </rPh>
    <rPh sb="3" eb="5">
      <t>ジカン</t>
    </rPh>
    <rPh sb="7" eb="9">
      <t>タンイ</t>
    </rPh>
    <rPh sb="10" eb="11">
      <t>フン</t>
    </rPh>
    <phoneticPr fontId="1"/>
  </si>
  <si>
    <t>練習回</t>
    <rPh sb="0" eb="2">
      <t>レンシュウ</t>
    </rPh>
    <rPh sb="2" eb="3">
      <t>カイ</t>
    </rPh>
    <phoneticPr fontId="1"/>
  </si>
  <si>
    <t>測定値の記入</t>
    <rPh sb="0" eb="2">
      <t>ソクテイ</t>
    </rPh>
    <rPh sb="2" eb="3">
      <t>チ</t>
    </rPh>
    <rPh sb="4" eb="6">
      <t>キニュウ</t>
    </rPh>
    <phoneticPr fontId="1"/>
  </si>
  <si>
    <t>総作業時間（単位：分）</t>
    <rPh sb="0" eb="1">
      <t>ソウ</t>
    </rPh>
    <rPh sb="1" eb="3">
      <t>サギョウ</t>
    </rPh>
    <rPh sb="3" eb="5">
      <t>ジカン</t>
    </rPh>
    <rPh sb="6" eb="8">
      <t>タンイ</t>
    </rPh>
    <rPh sb="9" eb="10">
      <t>フン</t>
    </rPh>
    <phoneticPr fontId="1"/>
  </si>
  <si>
    <t>段取り</t>
    <rPh sb="0" eb="1">
      <t>ダン</t>
    </rPh>
    <rPh sb="1" eb="2">
      <t>ド</t>
    </rPh>
    <phoneticPr fontId="1"/>
  </si>
  <si>
    <t>端面切削</t>
    <rPh sb="0" eb="1">
      <t>タン</t>
    </rPh>
    <rPh sb="1" eb="2">
      <t>メン</t>
    </rPh>
    <rPh sb="2" eb="4">
      <t>セッサク</t>
    </rPh>
    <phoneticPr fontId="1"/>
  </si>
  <si>
    <t>外径切削</t>
    <rPh sb="0" eb="1">
      <t>ガイ</t>
    </rPh>
    <rPh sb="1" eb="2">
      <t>ケイ</t>
    </rPh>
    <rPh sb="2" eb="4">
      <t>セッサク</t>
    </rPh>
    <phoneticPr fontId="1"/>
  </si>
  <si>
    <t>内径切削</t>
    <rPh sb="0" eb="1">
      <t>ナイ</t>
    </rPh>
    <rPh sb="1" eb="2">
      <t>ケイ</t>
    </rPh>
    <rPh sb="2" eb="4">
      <t>セッサク</t>
    </rPh>
    <phoneticPr fontId="1"/>
  </si>
  <si>
    <t>気付きの有無</t>
    <rPh sb="0" eb="2">
      <t>キヅ</t>
    </rPh>
    <rPh sb="4" eb="6">
      <t>ウム</t>
    </rPh>
    <phoneticPr fontId="1"/>
  </si>
  <si>
    <t>工程確認の有無</t>
    <rPh sb="0" eb="2">
      <t>コウテイ</t>
    </rPh>
    <rPh sb="2" eb="4">
      <t>カクニン</t>
    </rPh>
    <rPh sb="5" eb="7">
      <t>ウム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</si>
  <si>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</si>
  <si>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</si>
  <si>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段</t>
    <rPh sb="0" eb="1">
      <t>ダン</t>
    </rPh>
    <phoneticPr fontId="1"/>
  </si>
  <si>
    <t>端</t>
    <rPh sb="0" eb="1">
      <t>タン</t>
    </rPh>
    <phoneticPr fontId="1"/>
  </si>
  <si>
    <t>外</t>
    <rPh sb="0" eb="1">
      <t>ガイ</t>
    </rPh>
    <phoneticPr fontId="1"/>
  </si>
  <si>
    <t>内</t>
    <rPh sb="0" eb="1">
      <t>ナイ</t>
    </rPh>
    <phoneticPr fontId="1"/>
  </si>
  <si>
    <t>ネ</t>
    <phoneticPr fontId="1"/>
  </si>
  <si>
    <t>寸法（精度）のみの評価点</t>
    <rPh sb="0" eb="2">
      <t>スンポウ</t>
    </rPh>
    <rPh sb="3" eb="5">
      <t>セイド</t>
    </rPh>
    <rPh sb="9" eb="11">
      <t>ヒョウカ</t>
    </rPh>
    <rPh sb="11" eb="12">
      <t>テン</t>
    </rPh>
    <phoneticPr fontId="1"/>
  </si>
  <si>
    <t>回数</t>
    <rPh sb="0" eb="2">
      <t>カイスウ</t>
    </rPh>
    <phoneticPr fontId="1"/>
  </si>
  <si>
    <t>総合評価点</t>
    <rPh sb="0" eb="2">
      <t>ソウゴウ</t>
    </rPh>
    <rPh sb="2" eb="4">
      <t>ヒョウカ</t>
    </rPh>
    <rPh sb="4" eb="5">
      <t>テン</t>
    </rPh>
    <phoneticPr fontId="1"/>
  </si>
  <si>
    <t>回</t>
    <rPh sb="0" eb="1">
      <t>カイ</t>
    </rPh>
    <phoneticPr fontId="1"/>
  </si>
  <si>
    <t>S</t>
    <phoneticPr fontId="1"/>
  </si>
  <si>
    <t>R</t>
    <phoneticPr fontId="1"/>
  </si>
  <si>
    <t>SRNの数量</t>
    <rPh sb="4" eb="6">
      <t>スウリョウ</t>
    </rPh>
    <phoneticPr fontId="1"/>
  </si>
  <si>
    <t>S計</t>
    <rPh sb="1" eb="2">
      <t>ケイ</t>
    </rPh>
    <phoneticPr fontId="1"/>
  </si>
  <si>
    <t>R計</t>
    <rPh sb="1" eb="2">
      <t>ケイ</t>
    </rPh>
    <phoneticPr fontId="1"/>
  </si>
  <si>
    <t>ナット組立（良：1、不良：2）</t>
    <rPh sb="3" eb="5">
      <t>クミタテ</t>
    </rPh>
    <rPh sb="6" eb="7">
      <t>リョウ</t>
    </rPh>
    <rPh sb="10" eb="12">
      <t>フリョウ</t>
    </rPh>
    <phoneticPr fontId="1"/>
  </si>
  <si>
    <t>練習履歴　記録欄　（課題図は記録欄右側にあります）</t>
    <rPh sb="0" eb="2">
      <t>レンシュウ</t>
    </rPh>
    <rPh sb="2" eb="4">
      <t>リレキ</t>
    </rPh>
    <rPh sb="5" eb="7">
      <t>キロク</t>
    </rPh>
    <rPh sb="7" eb="8">
      <t>ラン</t>
    </rPh>
    <rPh sb="10" eb="12">
      <t>カダイ</t>
    </rPh>
    <rPh sb="12" eb="13">
      <t>ズ</t>
    </rPh>
    <rPh sb="14" eb="16">
      <t>キロク</t>
    </rPh>
    <rPh sb="16" eb="17">
      <t>ラン</t>
    </rPh>
    <rPh sb="17" eb="19">
      <t>ミギガワ</t>
    </rPh>
    <phoneticPr fontId="1"/>
  </si>
  <si>
    <t>K</t>
    <phoneticPr fontId="1"/>
  </si>
  <si>
    <t>K計</t>
    <rPh sb="1" eb="2">
      <t>ケイ</t>
    </rPh>
    <phoneticPr fontId="1"/>
  </si>
  <si>
    <t>技能習熟評価シート</t>
    <rPh sb="0" eb="2">
      <t>ギノウ</t>
    </rPh>
    <rPh sb="2" eb="4">
      <t>シュウジュク</t>
    </rPh>
    <rPh sb="4" eb="6">
      <t>ヒョウカ</t>
    </rPh>
    <phoneticPr fontId="1"/>
  </si>
  <si>
    <t>K（ナレッジベース）</t>
    <phoneticPr fontId="1"/>
  </si>
  <si>
    <t>⇒</t>
    <phoneticPr fontId="1"/>
  </si>
  <si>
    <t>R（ルールベース）</t>
    <phoneticPr fontId="1"/>
  </si>
  <si>
    <t>S（スキルベース）</t>
    <phoneticPr fontId="1"/>
  </si>
  <si>
    <t>技能習熟：高（体が勝手動く状態）</t>
    <phoneticPr fontId="1"/>
  </si>
  <si>
    <t>技能習熟：中（マニュアルを見れば実行できる状態）</t>
    <phoneticPr fontId="1"/>
  </si>
  <si>
    <t>技能習熟：低（これまでに得た知識・経験のフル活用状態）</t>
    <phoneticPr fontId="1"/>
  </si>
  <si>
    <t>公差外等は、赤い表示になります</t>
    <rPh sb="0" eb="2">
      <t>コウサ</t>
    </rPh>
    <rPh sb="2" eb="3">
      <t>ガイ</t>
    </rPh>
    <rPh sb="3" eb="4">
      <t>トウ</t>
    </rPh>
    <rPh sb="6" eb="7">
      <t>アカ</t>
    </rPh>
    <rPh sb="8" eb="10">
      <t>ヒョウジ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</si>
</sst>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12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6" fillId="0" borderId="14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4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22" xfId="0" applyFont="1" applyBorder="1" applyAlignment="1">
      <alignment horizontal="right" vertical="center"/>
    </xf>
    <xf numFmtId="49" fontId="7" fillId="0" borderId="23" xfId="0" applyNumberFormat="1" applyFont="1" applyBorder="1" applyAlignment="1">
      <alignment vertical="center" wrapText="1"/>
    </xf>
    <xf numFmtId="49" fontId="3" fillId="0" borderId="23" xfId="0" applyNumberFormat="1" applyFont="1" applyBorder="1">
      <alignment vertical="center"/>
    </xf>
    <xf numFmtId="49" fontId="3" fillId="0" borderId="23" xfId="0" applyNumberFormat="1" applyFont="1" applyBorder="1" applyAlignment="1">
      <alignment vertical="center" wrapText="1"/>
    </xf>
    <xf numFmtId="0" fontId="5" fillId="0" borderId="24" xfId="0" applyFont="1" applyBorder="1" applyAlignment="1">
      <alignment horizontal="right" vertical="center"/>
    </xf>
    <xf numFmtId="49" fontId="3" fillId="0" borderId="25" xfId="0" applyNumberFormat="1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26" xfId="0" applyFont="1" applyBorder="1" applyAlignment="1">
      <alignment horizontal="right" vertical="center"/>
    </xf>
    <xf numFmtId="49" fontId="3" fillId="0" borderId="27" xfId="0" applyNumberFormat="1" applyFont="1" applyBorder="1" applyAlignment="1">
      <alignment vertical="center" wrapText="1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49" fontId="7" fillId="0" borderId="27" xfId="0" applyNumberFormat="1" applyFont="1" applyBorder="1" applyAlignment="1">
      <alignment vertical="center" wrapText="1"/>
    </xf>
    <xf numFmtId="0" fontId="5" fillId="0" borderId="28" xfId="0" applyFont="1" applyBorder="1">
      <alignment vertical="center"/>
    </xf>
    <xf numFmtId="0" fontId="5" fillId="0" borderId="3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7" fillId="0" borderId="0" xfId="0" applyFont="1" applyBorder="1" applyAlignment="1">
      <alignment vertical="top"/>
    </xf>
    <xf numFmtId="0" fontId="6" fillId="0" borderId="14" xfId="0" applyFont="1" applyBorder="1" applyAlignment="1">
      <alignment horizontal="right" vertical="center"/>
    </xf>
    <xf numFmtId="0" fontId="7" fillId="0" borderId="0" xfId="0" applyFont="1">
      <alignment vertical="center"/>
    </xf>
    <xf numFmtId="0" fontId="0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20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45" xfId="0" applyFont="1" applyBorder="1" applyAlignment="1">
      <alignment horizontal="right" vertical="center"/>
    </xf>
    <xf numFmtId="49" fontId="3" fillId="0" borderId="37" xfId="0" applyNumberFormat="1" applyFont="1" applyBorder="1">
      <alignment vertical="center"/>
    </xf>
    <xf numFmtId="0" fontId="5" fillId="0" borderId="20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49" fontId="2" fillId="0" borderId="23" xfId="0" applyNumberFormat="1" applyFont="1" applyBorder="1">
      <alignment vertical="center"/>
    </xf>
    <xf numFmtId="49" fontId="2" fillId="0" borderId="23" xfId="0" applyNumberFormat="1" applyFont="1" applyBorder="1" applyAlignment="1">
      <alignment vertical="center" wrapText="1"/>
    </xf>
    <xf numFmtId="49" fontId="8" fillId="0" borderId="23" xfId="0" applyNumberFormat="1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10" fillId="0" borderId="50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3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49" fontId="3" fillId="0" borderId="31" xfId="0" applyNumberFormat="1" applyFont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0" fontId="12" fillId="0" borderId="35" xfId="0" applyFont="1" applyBorder="1" applyAlignment="1">
      <alignment horizontal="right" vertical="center"/>
    </xf>
    <xf numFmtId="0" fontId="9" fillId="0" borderId="1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255"/>
    </xf>
    <xf numFmtId="49" fontId="3" fillId="0" borderId="1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35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 textRotation="255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14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23">
    <dxf>
      <fill>
        <patternFill>
          <bgColor theme="4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5" tint="-0.499984740745262"/>
      </font>
      <fill>
        <patternFill>
          <bgColor theme="5" tint="0.3999450666829432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D9D9"/>
      <color rgb="FFFF7979"/>
      <color rgb="FFFFC7CE"/>
      <color rgb="FFFF0066"/>
      <color rgb="FFFFCC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defRPr>
            </a:pPr>
            <a:r>
              <a:rPr lang="ja-JP" altLang="en-US" sz="1400" b="1"/>
              <a:t>ＳＲＫの推移</a:t>
            </a:r>
            <a:endParaRPr lang="ja-JP" sz="1400" b="1"/>
          </a:p>
        </c:rich>
      </c:tx>
      <c:layout>
        <c:manualLayout>
          <c:xMode val="edge"/>
          <c:yMode val="edge"/>
          <c:x val="0.42971568088872614"/>
          <c:y val="2.73037542662116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8405927107212859E-2"/>
          <c:y val="0.1738339021615472"/>
          <c:w val="0.85049951825642045"/>
          <c:h val="0.6320510960020782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データシート!$BY$4</c:f>
              <c:strCache>
                <c:ptCount val="1"/>
                <c:pt idx="0">
                  <c:v>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データシート!$BH$27:$BV$27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1"/>
          <c:order val="1"/>
          <c:tx>
            <c:strRef>
              <c:f>データシート!$BY$3</c:f>
              <c:strCache>
                <c:ptCount val="1"/>
                <c:pt idx="0">
                  <c:v>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データシート!$BH$26:$BV$26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0"/>
          <c:order val="2"/>
          <c:tx>
            <c:strRef>
              <c:f>データシート!$BY$2</c:f>
              <c:strCache>
                <c:ptCount val="1"/>
                <c:pt idx="0">
                  <c:v>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データシート!$BH$25:$BV$25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serLines>
        <c:axId val="236550096"/>
        <c:axId val="236550488"/>
      </c:barChart>
      <c:catAx>
        <c:axId val="2365500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  <a:cs typeface="+mn-cs"/>
                  </a:defRPr>
                </a:pPr>
                <a:r>
                  <a:rPr lang="ja-JP" sz="1200"/>
                  <a:t>練習回数</a:t>
                </a:r>
              </a:p>
            </c:rich>
          </c:tx>
          <c:layout>
            <c:manualLayout>
              <c:xMode val="edge"/>
              <c:yMode val="edge"/>
              <c:x val="0.47999365195629617"/>
              <c:y val="0.895335608646188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  <a:cs typeface="+mn-cs"/>
                </a:defRPr>
              </a:pPr>
              <a:endParaRPr lang="ja-JP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defRPr>
            </a:pPr>
            <a:endParaRPr lang="ja-JP"/>
          </a:p>
        </c:txPr>
        <c:crossAx val="236550488"/>
        <c:crosses val="autoZero"/>
        <c:auto val="1"/>
        <c:lblAlgn val="ctr"/>
        <c:lblOffset val="100"/>
        <c:noMultiLvlLbl val="0"/>
      </c:catAx>
      <c:valAx>
        <c:axId val="23655048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  <a:cs typeface="+mn-cs"/>
                  </a:defRPr>
                </a:pPr>
                <a:r>
                  <a:rPr lang="ja-JP" sz="1200"/>
                  <a:t>ＳＲ</a:t>
                </a:r>
                <a:r>
                  <a:rPr lang="ja-JP" altLang="en-US" sz="1200"/>
                  <a:t>Ｋ</a:t>
                </a:r>
                <a:r>
                  <a:rPr lang="ja-JP" sz="1200"/>
                  <a:t>の</a:t>
                </a:r>
                <a:r>
                  <a:rPr lang="ja-JP" altLang="en-US" sz="1200"/>
                  <a:t>数量</a:t>
                </a:r>
                <a:endParaRPr lang="ja-JP" sz="1200"/>
              </a:p>
            </c:rich>
          </c:tx>
          <c:layout>
            <c:manualLayout>
              <c:xMode val="edge"/>
              <c:yMode val="edge"/>
              <c:x val="1.2744775573939335E-2"/>
              <c:y val="0.307834421721175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defRPr>
            </a:pPr>
            <a:endParaRPr lang="ja-JP"/>
          </a:p>
        </c:txPr>
        <c:crossAx val="236550096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4119579238641671"/>
          <c:y val="0.21916852543602697"/>
          <c:w val="5.0535473763453978E-2"/>
          <c:h val="0.494313330287638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HG丸ｺﾞｼｯｸM-PRO" panose="020F0600000000000000" pitchFamily="50" charset="-128"/>
          <a:ea typeface="HG丸ｺﾞｼｯｸM-PRO" panose="020F06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defRPr>
            </a:pPr>
            <a:r>
              <a:rPr lang="ja-JP" altLang="en-US" b="1"/>
              <a:t>作業時間と公差外寸法数の推移</a:t>
            </a:r>
            <a:endParaRPr lang="ja-JP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330629125904716"/>
          <c:y val="0.16699459300188219"/>
          <c:w val="0.79325756529237668"/>
          <c:h val="0.68429850154416816"/>
        </c:manualLayout>
      </c:layout>
      <c:barChart>
        <c:barDir val="col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solidFill>
                <a:schemeClr val="accent2">
                  <a:alpha val="96000"/>
                </a:schemeClr>
              </a:solidFill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/>
            </c:spPr>
          </c:dPt>
          <c:val>
            <c:numRef>
              <c:f>データシート!$AQ$30:$BE$30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9900952"/>
        <c:axId val="359900560"/>
      </c:bar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データシート!$X$18:$AL$18</c:f>
              <c:numCache>
                <c:formatCode>General</c:formatCode>
                <c:ptCount val="15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823616"/>
        <c:axId val="351824008"/>
      </c:lineChart>
      <c:catAx>
        <c:axId val="35182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  <a:cs typeface="+mn-cs"/>
                  </a:defRPr>
                </a:pPr>
                <a:r>
                  <a:rPr lang="ja-JP" altLang="en-US" sz="1200"/>
                  <a:t>練習回数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  <a:cs typeface="+mn-cs"/>
                </a:defRPr>
              </a:pPr>
              <a:endParaRPr lang="ja-JP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defRPr>
            </a:pPr>
            <a:endParaRPr lang="ja-JP"/>
          </a:p>
        </c:txPr>
        <c:crossAx val="351824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1824008"/>
        <c:scaling>
          <c:orientation val="minMax"/>
          <c:max val="33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accent5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  <a:cs typeface="+mn-cs"/>
                  </a:defRPr>
                </a:pPr>
                <a:r>
                  <a:rPr lang="ja-JP" altLang="en-US" sz="1200">
                    <a:solidFill>
                      <a:schemeClr val="accent5"/>
                    </a:solidFill>
                  </a:rPr>
                  <a:t>作業時間</a:t>
                </a:r>
              </a:p>
            </c:rich>
          </c:tx>
          <c:layout>
            <c:manualLayout>
              <c:xMode val="edge"/>
              <c:yMode val="edge"/>
              <c:x val="8.2051282051282051E-3"/>
              <c:y val="0.428269498995567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accent5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defRPr>
            </a:pPr>
            <a:endParaRPr lang="ja-JP"/>
          </a:p>
        </c:txPr>
        <c:crossAx val="351823616"/>
        <c:crossesAt val="1"/>
        <c:crossBetween val="between"/>
        <c:majorUnit val="30"/>
      </c:valAx>
      <c:valAx>
        <c:axId val="359900560"/>
        <c:scaling>
          <c:orientation val="minMax"/>
          <c:max val="14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accent2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  <a:cs typeface="+mn-cs"/>
                  </a:defRPr>
                </a:pPr>
                <a:r>
                  <a:rPr lang="ja-JP" altLang="en-US" sz="1200">
                    <a:solidFill>
                      <a:schemeClr val="accent2"/>
                    </a:solidFill>
                  </a:rPr>
                  <a:t>公差外寸法数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accent2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solidFill>
            <a:sysClr val="window" lastClr="FFFFFF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defRPr>
            </a:pPr>
            <a:endParaRPr lang="ja-JP"/>
          </a:p>
        </c:txPr>
        <c:crossAx val="359900952"/>
        <c:crosses val="max"/>
        <c:crossBetween val="between"/>
      </c:valAx>
      <c:catAx>
        <c:axId val="359900952"/>
        <c:scaling>
          <c:orientation val="minMax"/>
        </c:scaling>
        <c:delete val="1"/>
        <c:axPos val="b"/>
        <c:majorTickMark val="out"/>
        <c:minorTickMark val="none"/>
        <c:tickLblPos val="nextTo"/>
        <c:crossAx val="3599005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HG丸ｺﾞｼｯｸM-PRO" panose="020F0600000000000000" pitchFamily="50" charset="-128"/>
          <a:ea typeface="HG丸ｺﾞｼｯｸM-PRO" panose="020F06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4</xdr:row>
      <xdr:rowOff>66675</xdr:rowOff>
    </xdr:from>
    <xdr:to>
      <xdr:col>23</xdr:col>
      <xdr:colOff>21599</xdr:colOff>
      <xdr:row>18</xdr:row>
      <xdr:rowOff>225505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947" t="19146" r="32903" b="18726"/>
        <a:stretch/>
      </xdr:blipFill>
      <xdr:spPr>
        <a:xfrm>
          <a:off x="28575" y="1000125"/>
          <a:ext cx="3545849" cy="46927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304800</xdr:colOff>
      <xdr:row>1</xdr:row>
      <xdr:rowOff>38100</xdr:rowOff>
    </xdr:from>
    <xdr:to>
      <xdr:col>40</xdr:col>
      <xdr:colOff>269249</xdr:colOff>
      <xdr:row>19</xdr:row>
      <xdr:rowOff>101680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947" t="19146" r="32903" b="18726"/>
        <a:stretch/>
      </xdr:blipFill>
      <xdr:spPr>
        <a:xfrm>
          <a:off x="17621250" y="295275"/>
          <a:ext cx="3545849" cy="4692730"/>
        </a:xfrm>
        <a:prstGeom prst="rect">
          <a:avLst/>
        </a:prstGeom>
      </xdr:spPr>
    </xdr:pic>
    <xdr:clientData/>
  </xdr:twoCellAnchor>
  <xdr:twoCellAnchor>
    <xdr:from>
      <xdr:col>1</xdr:col>
      <xdr:colOff>28575</xdr:colOff>
      <xdr:row>14</xdr:row>
      <xdr:rowOff>38100</xdr:rowOff>
    </xdr:from>
    <xdr:to>
      <xdr:col>16</xdr:col>
      <xdr:colOff>304800</xdr:colOff>
      <xdr:row>24</xdr:row>
      <xdr:rowOff>180975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47625</xdr:colOff>
      <xdr:row>26</xdr:row>
      <xdr:rowOff>28575</xdr:rowOff>
    </xdr:from>
    <xdr:to>
      <xdr:col>16</xdr:col>
      <xdr:colOff>276225</xdr:colOff>
      <xdr:row>37</xdr:row>
      <xdr:rowOff>104774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7"/>
  <sheetViews>
    <sheetView workbookViewId="0">
      <selection activeCell="AJ8" sqref="AJ8"/>
    </sheetView>
  </sheetViews>
  <sheetFormatPr defaultRowHeight="14.25" x14ac:dyDescent="0.15"/>
  <cols>
    <col min="1" max="22" width="2" style="2" customWidth="1"/>
    <col min="23" max="23" width="2.625" style="2" customWidth="1"/>
    <col min="24" max="24" width="3.625" style="2" customWidth="1"/>
    <col min="25" max="25" width="5.625" style="2" customWidth="1"/>
    <col min="26" max="26" width="6.125" style="2" bestFit="1" customWidth="1"/>
    <col min="27" max="28" width="13.625" style="2" customWidth="1"/>
    <col min="29" max="29" width="6.625" style="38" customWidth="1"/>
    <col min="30" max="30" width="4.625" style="36" customWidth="1"/>
    <col min="31" max="35" width="4.625" style="38" customWidth="1"/>
    <col min="36" max="36" width="9" style="36"/>
    <col min="37" max="16384" width="9" style="2"/>
  </cols>
  <sheetData>
    <row r="1" spans="1:35" ht="18" customHeight="1" x14ac:dyDescent="0.15">
      <c r="Z1" s="111" t="s">
        <v>47</v>
      </c>
      <c r="AA1" s="111"/>
      <c r="AB1" s="2" t="s">
        <v>38</v>
      </c>
    </row>
    <row r="2" spans="1:35" ht="18" customHeight="1" x14ac:dyDescent="0.15">
      <c r="A2" s="112" t="s">
        <v>46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30"/>
      <c r="X2" s="5"/>
      <c r="Y2" s="5"/>
      <c r="Z2" s="25" t="s">
        <v>31</v>
      </c>
      <c r="AA2" s="1"/>
      <c r="AB2" s="35" t="s">
        <v>39</v>
      </c>
      <c r="AC2" s="39"/>
    </row>
    <row r="3" spans="1:35" ht="18" customHeight="1" thickBot="1" x14ac:dyDescent="0.2">
      <c r="AE3" s="52"/>
      <c r="AF3" s="52"/>
      <c r="AG3" s="52"/>
      <c r="AH3" s="52"/>
      <c r="AI3" s="52"/>
    </row>
    <row r="4" spans="1:35" ht="19.5" customHeight="1" thickBot="1" x14ac:dyDescent="0.2">
      <c r="X4" s="20"/>
      <c r="Y4" s="113" t="s">
        <v>15</v>
      </c>
      <c r="Z4" s="113"/>
      <c r="AA4" s="33" t="s">
        <v>30</v>
      </c>
      <c r="AB4" s="21" t="s">
        <v>32</v>
      </c>
      <c r="AE4" s="54"/>
      <c r="AF4" s="54"/>
      <c r="AG4" s="54"/>
      <c r="AH4" s="54"/>
      <c r="AI4" s="54"/>
    </row>
    <row r="5" spans="1:35" ht="25.5" customHeight="1" x14ac:dyDescent="0.15">
      <c r="X5" s="14" t="s">
        <v>1</v>
      </c>
      <c r="Y5" s="15" t="s">
        <v>16</v>
      </c>
      <c r="Z5" s="19" t="s">
        <v>17</v>
      </c>
      <c r="AA5" s="17"/>
      <c r="AB5" s="18"/>
    </row>
    <row r="6" spans="1:35" ht="25.5" customHeight="1" x14ac:dyDescent="0.15">
      <c r="X6" s="31" t="s">
        <v>2</v>
      </c>
      <c r="Y6" s="8" t="s">
        <v>18</v>
      </c>
      <c r="Z6" s="10" t="s">
        <v>19</v>
      </c>
      <c r="AA6" s="6"/>
      <c r="AB6" s="3"/>
    </row>
    <row r="7" spans="1:35" ht="25.5" customHeight="1" x14ac:dyDescent="0.15">
      <c r="X7" s="31" t="s">
        <v>3</v>
      </c>
      <c r="Y7" s="8" t="s">
        <v>20</v>
      </c>
      <c r="Z7" s="11" t="s">
        <v>27</v>
      </c>
      <c r="AA7" s="6"/>
      <c r="AB7" s="3"/>
    </row>
    <row r="8" spans="1:35" ht="25.5" customHeight="1" x14ac:dyDescent="0.15">
      <c r="X8" s="31" t="s">
        <v>4</v>
      </c>
      <c r="Y8" s="8" t="s">
        <v>16</v>
      </c>
      <c r="Z8" s="9" t="s">
        <v>17</v>
      </c>
      <c r="AA8" s="6"/>
      <c r="AB8" s="3"/>
    </row>
    <row r="9" spans="1:35" ht="25.5" customHeight="1" x14ac:dyDescent="0.15">
      <c r="X9" s="31" t="s">
        <v>5</v>
      </c>
      <c r="Y9" s="8" t="s">
        <v>21</v>
      </c>
      <c r="Z9" s="10" t="s">
        <v>22</v>
      </c>
      <c r="AA9" s="6"/>
      <c r="AB9" s="3"/>
    </row>
    <row r="10" spans="1:35" ht="25.5" customHeight="1" x14ac:dyDescent="0.15">
      <c r="X10" s="31" t="s">
        <v>6</v>
      </c>
      <c r="Y10" s="8">
        <v>10</v>
      </c>
      <c r="Z10" s="10" t="s">
        <v>23</v>
      </c>
      <c r="AA10" s="6"/>
      <c r="AB10" s="3"/>
    </row>
    <row r="11" spans="1:35" ht="25.5" customHeight="1" x14ac:dyDescent="0.15">
      <c r="X11" s="31" t="s">
        <v>7</v>
      </c>
      <c r="Y11" s="8">
        <v>15</v>
      </c>
      <c r="Z11" s="10" t="s">
        <v>24</v>
      </c>
      <c r="AA11" s="6"/>
      <c r="AB11" s="3"/>
    </row>
    <row r="12" spans="1:35" ht="25.5" customHeight="1" thickBot="1" x14ac:dyDescent="0.2">
      <c r="X12" s="32" t="s">
        <v>11</v>
      </c>
      <c r="Y12" s="12">
        <v>0.5</v>
      </c>
      <c r="Z12" s="13" t="s">
        <v>23</v>
      </c>
      <c r="AA12" s="7"/>
      <c r="AB12" s="4"/>
    </row>
    <row r="13" spans="1:35" ht="25.5" customHeight="1" x14ac:dyDescent="0.15">
      <c r="X13" s="14" t="s">
        <v>8</v>
      </c>
      <c r="Y13" s="15" t="s">
        <v>25</v>
      </c>
      <c r="Z13" s="16" t="s">
        <v>26</v>
      </c>
      <c r="AA13" s="17"/>
      <c r="AB13" s="18"/>
    </row>
    <row r="14" spans="1:35" ht="25.5" customHeight="1" x14ac:dyDescent="0.15">
      <c r="X14" s="31" t="s">
        <v>12</v>
      </c>
      <c r="Y14" s="8" t="s">
        <v>16</v>
      </c>
      <c r="Z14" s="11" t="s">
        <v>28</v>
      </c>
      <c r="AA14" s="6"/>
      <c r="AB14" s="3"/>
    </row>
    <row r="15" spans="1:35" ht="25.5" customHeight="1" x14ac:dyDescent="0.15">
      <c r="X15" s="31" t="s">
        <v>9</v>
      </c>
      <c r="Y15" s="8" t="s">
        <v>18</v>
      </c>
      <c r="Z15" s="10" t="s">
        <v>19</v>
      </c>
      <c r="AA15" s="6"/>
      <c r="AB15" s="3"/>
    </row>
    <row r="16" spans="1:35" ht="25.5" customHeight="1" x14ac:dyDescent="0.15">
      <c r="X16" s="31" t="s">
        <v>10</v>
      </c>
      <c r="Y16" s="8">
        <v>50</v>
      </c>
      <c r="Z16" s="10" t="s">
        <v>19</v>
      </c>
      <c r="AA16" s="6"/>
      <c r="AB16" s="3"/>
    </row>
    <row r="17" spans="1:29" ht="25.5" customHeight="1" thickBot="1" x14ac:dyDescent="0.2">
      <c r="X17" s="22" t="s">
        <v>13</v>
      </c>
      <c r="Y17" s="114" t="s">
        <v>29</v>
      </c>
      <c r="Z17" s="115"/>
      <c r="AA17" s="23"/>
      <c r="AB17" s="24"/>
    </row>
    <row r="18" spans="1:29" ht="25.5" customHeight="1" thickBot="1" x14ac:dyDescent="0.2">
      <c r="X18" s="42" t="s">
        <v>14</v>
      </c>
      <c r="Y18" s="43">
        <v>15</v>
      </c>
      <c r="Z18" s="44" t="s">
        <v>24</v>
      </c>
      <c r="AA18" s="40"/>
      <c r="AB18" s="41"/>
    </row>
    <row r="19" spans="1:29" ht="25.5" customHeight="1" thickBot="1" x14ac:dyDescent="0.2">
      <c r="X19" s="116" t="s">
        <v>48</v>
      </c>
      <c r="Y19" s="117"/>
      <c r="Z19" s="117"/>
      <c r="AA19" s="45"/>
      <c r="AB19" s="46"/>
    </row>
    <row r="20" spans="1:29" ht="25.5" customHeight="1" thickBot="1" x14ac:dyDescent="0.2">
      <c r="X20" s="95" t="s">
        <v>49</v>
      </c>
      <c r="Y20" s="96"/>
      <c r="Z20" s="97"/>
      <c r="AA20" s="98"/>
      <c r="AB20" s="99"/>
    </row>
    <row r="21" spans="1:29" ht="25.5" customHeight="1" thickBot="1" x14ac:dyDescent="0.2">
      <c r="X21" s="27"/>
      <c r="Y21" s="27"/>
      <c r="Z21" s="27"/>
      <c r="AA21" s="26"/>
      <c r="AB21" s="26"/>
    </row>
    <row r="22" spans="1:29" ht="21" customHeight="1" x14ac:dyDescent="0.15">
      <c r="B22" s="100" t="s">
        <v>33</v>
      </c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2"/>
      <c r="Q22" s="103" t="s">
        <v>44</v>
      </c>
      <c r="R22" s="104"/>
      <c r="S22" s="104"/>
      <c r="T22" s="104"/>
      <c r="U22" s="104"/>
      <c r="V22" s="104"/>
      <c r="W22" s="104"/>
      <c r="X22" s="104"/>
      <c r="Y22" s="104"/>
      <c r="Z22" s="104"/>
      <c r="AA22" s="106" t="s">
        <v>45</v>
      </c>
      <c r="AB22" s="107"/>
      <c r="AC22" s="39"/>
    </row>
    <row r="23" spans="1:29" ht="21" customHeight="1" x14ac:dyDescent="0.15">
      <c r="B23" s="110" t="s">
        <v>35</v>
      </c>
      <c r="C23" s="84"/>
      <c r="D23" s="84"/>
      <c r="E23" s="84"/>
      <c r="F23" s="84"/>
      <c r="G23" s="84"/>
      <c r="H23" s="84"/>
      <c r="I23" s="84"/>
      <c r="J23" s="85"/>
      <c r="K23" s="83" t="s">
        <v>36</v>
      </c>
      <c r="L23" s="84"/>
      <c r="M23" s="85"/>
      <c r="N23" s="83" t="s">
        <v>37</v>
      </c>
      <c r="O23" s="84"/>
      <c r="P23" s="8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8"/>
      <c r="AB23" s="109"/>
      <c r="AC23" s="39"/>
    </row>
    <row r="24" spans="1:29" ht="50.25" customHeight="1" x14ac:dyDescent="0.15">
      <c r="A24" s="28"/>
      <c r="B24" s="92" t="s">
        <v>40</v>
      </c>
      <c r="C24" s="93"/>
      <c r="D24" s="93"/>
      <c r="E24" s="93"/>
      <c r="F24" s="93"/>
      <c r="G24" s="93"/>
      <c r="H24" s="93"/>
      <c r="I24" s="93"/>
      <c r="J24" s="94"/>
      <c r="K24" s="83"/>
      <c r="L24" s="84"/>
      <c r="M24" s="85"/>
      <c r="N24" s="86"/>
      <c r="O24" s="86"/>
      <c r="P24" s="86"/>
      <c r="Q24" s="87"/>
      <c r="R24" s="88"/>
      <c r="S24" s="88"/>
      <c r="T24" s="88"/>
      <c r="U24" s="88"/>
      <c r="V24" s="88"/>
      <c r="W24" s="88"/>
      <c r="X24" s="88"/>
      <c r="Y24" s="88"/>
      <c r="Z24" s="89"/>
      <c r="AA24" s="90"/>
      <c r="AB24" s="91"/>
      <c r="AC24" s="39"/>
    </row>
    <row r="25" spans="1:29" ht="50.25" customHeight="1" x14ac:dyDescent="0.15">
      <c r="A25" s="26"/>
      <c r="B25" s="92" t="s">
        <v>41</v>
      </c>
      <c r="C25" s="93"/>
      <c r="D25" s="93"/>
      <c r="E25" s="93"/>
      <c r="F25" s="93"/>
      <c r="G25" s="93"/>
      <c r="H25" s="93"/>
      <c r="I25" s="93"/>
      <c r="J25" s="94"/>
      <c r="K25" s="83"/>
      <c r="L25" s="84"/>
      <c r="M25" s="85"/>
      <c r="N25" s="86"/>
      <c r="O25" s="86"/>
      <c r="P25" s="86"/>
      <c r="Q25" s="87"/>
      <c r="R25" s="88"/>
      <c r="S25" s="88"/>
      <c r="T25" s="88"/>
      <c r="U25" s="88"/>
      <c r="V25" s="88"/>
      <c r="W25" s="88"/>
      <c r="X25" s="88"/>
      <c r="Y25" s="88"/>
      <c r="Z25" s="89"/>
      <c r="AA25" s="90"/>
      <c r="AB25" s="91"/>
      <c r="AC25" s="39"/>
    </row>
    <row r="26" spans="1:29" ht="50.25" customHeight="1" x14ac:dyDescent="0.15">
      <c r="A26" s="26"/>
      <c r="B26" s="80" t="s">
        <v>42</v>
      </c>
      <c r="C26" s="81"/>
      <c r="D26" s="81"/>
      <c r="E26" s="81"/>
      <c r="F26" s="81"/>
      <c r="G26" s="81"/>
      <c r="H26" s="81"/>
      <c r="I26" s="81"/>
      <c r="J26" s="82"/>
      <c r="K26" s="83"/>
      <c r="L26" s="84"/>
      <c r="M26" s="85"/>
      <c r="N26" s="86"/>
      <c r="O26" s="86"/>
      <c r="P26" s="86"/>
      <c r="Q26" s="87"/>
      <c r="R26" s="88"/>
      <c r="S26" s="88"/>
      <c r="T26" s="88"/>
      <c r="U26" s="88"/>
      <c r="V26" s="88"/>
      <c r="W26" s="88"/>
      <c r="X26" s="88"/>
      <c r="Y26" s="88"/>
      <c r="Z26" s="89"/>
      <c r="AA26" s="90"/>
      <c r="AB26" s="91"/>
      <c r="AC26" s="39"/>
    </row>
    <row r="27" spans="1:29" ht="50.25" customHeight="1" x14ac:dyDescent="0.15">
      <c r="A27" s="26"/>
      <c r="B27" s="80" t="s">
        <v>43</v>
      </c>
      <c r="C27" s="81"/>
      <c r="D27" s="81"/>
      <c r="E27" s="81"/>
      <c r="F27" s="81"/>
      <c r="G27" s="81"/>
      <c r="H27" s="81"/>
      <c r="I27" s="81"/>
      <c r="J27" s="82"/>
      <c r="K27" s="83"/>
      <c r="L27" s="84"/>
      <c r="M27" s="85"/>
      <c r="N27" s="86"/>
      <c r="O27" s="86"/>
      <c r="P27" s="86"/>
      <c r="Q27" s="87"/>
      <c r="R27" s="88"/>
      <c r="S27" s="88"/>
      <c r="T27" s="88"/>
      <c r="U27" s="88"/>
      <c r="V27" s="88"/>
      <c r="W27" s="88"/>
      <c r="X27" s="88"/>
      <c r="Y27" s="88"/>
      <c r="Z27" s="89"/>
      <c r="AA27" s="90"/>
      <c r="AB27" s="91"/>
      <c r="AC27" s="39"/>
    </row>
    <row r="28" spans="1:29" ht="50.25" customHeight="1" thickBot="1" x14ac:dyDescent="0.2">
      <c r="A28" s="34"/>
      <c r="B28" s="71" t="s">
        <v>34</v>
      </c>
      <c r="C28" s="72"/>
      <c r="D28" s="72"/>
      <c r="E28" s="72"/>
      <c r="F28" s="72"/>
      <c r="G28" s="72"/>
      <c r="H28" s="72"/>
      <c r="I28" s="72"/>
      <c r="J28" s="73"/>
      <c r="K28" s="74"/>
      <c r="L28" s="75"/>
      <c r="M28" s="76"/>
      <c r="N28" s="77"/>
      <c r="O28" s="77"/>
      <c r="P28" s="77"/>
      <c r="Q28" s="78"/>
      <c r="R28" s="72"/>
      <c r="S28" s="72"/>
      <c r="T28" s="72"/>
      <c r="U28" s="72"/>
      <c r="V28" s="72"/>
      <c r="W28" s="72"/>
      <c r="X28" s="72"/>
      <c r="Y28" s="72"/>
      <c r="Z28" s="73"/>
      <c r="AA28" s="74"/>
      <c r="AB28" s="79"/>
      <c r="AC28" s="39"/>
    </row>
    <row r="29" spans="1:29" ht="21" customHeight="1" x14ac:dyDescent="0.1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8"/>
      <c r="V29" s="28"/>
      <c r="W29" s="28"/>
      <c r="X29" s="28"/>
      <c r="Y29" s="28"/>
      <c r="Z29" s="28"/>
      <c r="AA29" s="28"/>
      <c r="AB29" s="28"/>
      <c r="AC29" s="39"/>
    </row>
    <row r="30" spans="1:29" ht="21" customHeight="1" x14ac:dyDescent="0.1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7"/>
      <c r="X30" s="28"/>
      <c r="Y30" s="28"/>
      <c r="Z30" s="28"/>
      <c r="AA30" s="28"/>
      <c r="AB30" s="28"/>
      <c r="AC30" s="39"/>
    </row>
    <row r="31" spans="1:29" ht="21" customHeight="1" x14ac:dyDescent="0.1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8"/>
      <c r="Y31" s="28"/>
      <c r="Z31" s="28"/>
      <c r="AA31" s="28"/>
      <c r="AB31" s="28"/>
      <c r="AC31" s="39"/>
    </row>
    <row r="32" spans="1:29" ht="21" customHeight="1" x14ac:dyDescent="0.1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8"/>
      <c r="V32" s="28"/>
      <c r="W32" s="28"/>
      <c r="X32" s="28"/>
      <c r="Y32" s="28"/>
      <c r="Z32" s="28"/>
      <c r="AA32" s="28"/>
      <c r="AB32" s="28"/>
      <c r="AC32" s="39"/>
    </row>
    <row r="33" spans="1:29" ht="10.5" customHeight="1" x14ac:dyDescent="0.1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8"/>
      <c r="V33" s="28"/>
      <c r="W33" s="28"/>
      <c r="X33" s="28"/>
      <c r="Y33" s="28"/>
      <c r="Z33" s="28"/>
      <c r="AA33" s="28"/>
      <c r="AB33" s="28"/>
      <c r="AC33" s="39"/>
    </row>
    <row r="34" spans="1:29" ht="18" customHeight="1" x14ac:dyDescent="0.15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29"/>
      <c r="X34" s="28"/>
      <c r="Y34" s="28"/>
      <c r="Z34" s="28"/>
      <c r="AA34" s="28"/>
      <c r="AB34" s="28"/>
      <c r="AC34" s="39"/>
    </row>
    <row r="35" spans="1:29" ht="18" customHeight="1" x14ac:dyDescent="0.15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X35" s="28"/>
      <c r="Y35" s="28"/>
      <c r="Z35" s="28"/>
      <c r="AA35" s="28"/>
      <c r="AB35" s="28"/>
      <c r="AC35" s="39"/>
    </row>
    <row r="36" spans="1:29" ht="18" customHeight="1" x14ac:dyDescent="0.15">
      <c r="X36" s="28"/>
      <c r="Y36" s="28"/>
      <c r="Z36" s="28"/>
      <c r="AA36" s="28"/>
      <c r="AB36" s="28"/>
      <c r="AC36" s="39"/>
    </row>
    <row r="37" spans="1:29" ht="18" customHeight="1" x14ac:dyDescent="0.15">
      <c r="X37" s="28"/>
      <c r="Y37" s="28"/>
      <c r="Z37" s="28"/>
      <c r="AA37" s="28"/>
      <c r="AB37" s="28"/>
      <c r="AC37" s="39"/>
    </row>
    <row r="38" spans="1:29" ht="18" customHeight="1" x14ac:dyDescent="0.15">
      <c r="X38" s="28"/>
      <c r="Y38" s="28"/>
      <c r="Z38" s="28"/>
      <c r="AA38" s="28"/>
      <c r="AB38" s="28"/>
      <c r="AC38" s="39"/>
    </row>
    <row r="39" spans="1:29" ht="18" customHeight="1" x14ac:dyDescent="0.15">
      <c r="X39" s="28"/>
      <c r="Y39" s="28"/>
      <c r="Z39" s="28"/>
      <c r="AA39" s="28"/>
      <c r="AB39" s="28"/>
      <c r="AC39" s="39"/>
    </row>
    <row r="40" spans="1:29" ht="18" customHeight="1" x14ac:dyDescent="0.15">
      <c r="X40" s="26"/>
      <c r="Y40" s="26"/>
      <c r="Z40" s="26"/>
      <c r="AA40" s="26"/>
      <c r="AB40" s="26"/>
      <c r="AC40" s="39"/>
    </row>
    <row r="41" spans="1:29" ht="18" customHeight="1" x14ac:dyDescent="0.15">
      <c r="X41" s="26"/>
      <c r="Y41" s="26"/>
      <c r="Z41" s="26"/>
      <c r="AA41" s="26"/>
      <c r="AB41" s="26"/>
      <c r="AC41" s="39"/>
    </row>
    <row r="42" spans="1:29" ht="18" customHeight="1" x14ac:dyDescent="0.15"/>
    <row r="43" spans="1:29" ht="18" customHeight="1" x14ac:dyDescent="0.15"/>
    <row r="44" spans="1:29" ht="18" customHeight="1" x14ac:dyDescent="0.15"/>
    <row r="45" spans="1:29" ht="18" customHeight="1" x14ac:dyDescent="0.15"/>
    <row r="46" spans="1:29" ht="18" customHeight="1" x14ac:dyDescent="0.15"/>
    <row r="47" spans="1:29" ht="18" customHeight="1" x14ac:dyDescent="0.15"/>
  </sheetData>
  <mergeCells count="38">
    <mergeCell ref="Z1:AA1"/>
    <mergeCell ref="A2:V2"/>
    <mergeCell ref="Y4:Z4"/>
    <mergeCell ref="Y17:Z17"/>
    <mergeCell ref="X19:Z19"/>
    <mergeCell ref="X20:Z20"/>
    <mergeCell ref="AA20:AB20"/>
    <mergeCell ref="B22:P22"/>
    <mergeCell ref="Q22:Z23"/>
    <mergeCell ref="AA22:AB23"/>
    <mergeCell ref="B23:J23"/>
    <mergeCell ref="K23:M23"/>
    <mergeCell ref="N23:P23"/>
    <mergeCell ref="B25:J25"/>
    <mergeCell ref="K25:M25"/>
    <mergeCell ref="N25:P25"/>
    <mergeCell ref="Q25:Z25"/>
    <mergeCell ref="AA25:AB25"/>
    <mergeCell ref="B24:J24"/>
    <mergeCell ref="K24:M24"/>
    <mergeCell ref="N24:P24"/>
    <mergeCell ref="Q24:Z24"/>
    <mergeCell ref="AA24:AB24"/>
    <mergeCell ref="B27:J27"/>
    <mergeCell ref="K27:M27"/>
    <mergeCell ref="N27:P27"/>
    <mergeCell ref="Q27:Z27"/>
    <mergeCell ref="AA27:AB27"/>
    <mergeCell ref="B26:J26"/>
    <mergeCell ref="K26:M26"/>
    <mergeCell ref="N26:P26"/>
    <mergeCell ref="Q26:Z26"/>
    <mergeCell ref="AA26:AB26"/>
    <mergeCell ref="B28:J28"/>
    <mergeCell ref="K28:M28"/>
    <mergeCell ref="N28:P28"/>
    <mergeCell ref="Q28:Z28"/>
    <mergeCell ref="AA28:AB28"/>
  </mergeCells>
  <phoneticPr fontId="1"/>
  <pageMargins left="0.7" right="0.7" top="0.75" bottom="0.75" header="0.3" footer="0.3"/>
  <pageSetup paperSize="9" orientation="portrait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Y44"/>
  <sheetViews>
    <sheetView tabSelected="1" workbookViewId="0">
      <selection activeCell="Q14" sqref="Q14"/>
    </sheetView>
  </sheetViews>
  <sheetFormatPr defaultRowHeight="14.25" x14ac:dyDescent="0.15"/>
  <cols>
    <col min="1" max="1" width="4.125" style="2" customWidth="1"/>
    <col min="2" max="2" width="10.625" style="2" customWidth="1"/>
    <col min="3" max="17" width="4.625" style="2" customWidth="1"/>
    <col min="18" max="19" width="4.125" style="2" customWidth="1"/>
    <col min="20" max="20" width="5.125" style="2" customWidth="1"/>
    <col min="21" max="21" width="3.625" style="2" customWidth="1"/>
    <col min="22" max="22" width="5.625" style="2" customWidth="1"/>
    <col min="23" max="23" width="6.125" style="2" bestFit="1" customWidth="1"/>
    <col min="24" max="38" width="7.625" style="2" customWidth="1"/>
    <col min="39" max="39" width="4.625" style="2" customWidth="1"/>
    <col min="40" max="40" width="42.375" style="2" customWidth="1"/>
    <col min="41" max="41" width="4.625" style="2" customWidth="1"/>
    <col min="42" max="42" width="6.875" style="2" customWidth="1"/>
    <col min="43" max="43" width="2.125" style="2" customWidth="1"/>
    <col min="44" max="47" width="2.125" style="38" customWidth="1"/>
    <col min="48" max="48" width="2.125" style="36" customWidth="1"/>
    <col min="49" max="53" width="2.125" style="38" customWidth="1"/>
    <col min="54" max="54" width="2.125" style="36" customWidth="1"/>
    <col min="55" max="57" width="2.125" style="2" customWidth="1"/>
    <col min="58" max="58" width="4.625" style="2" customWidth="1"/>
    <col min="59" max="59" width="3.625" style="2" customWidth="1"/>
    <col min="60" max="74" width="2.625" style="2" customWidth="1"/>
    <col min="75" max="77" width="4.625" style="2" customWidth="1"/>
    <col min="78" max="16384" width="9" style="2"/>
  </cols>
  <sheetData>
    <row r="1" spans="2:77" ht="20.25" customHeight="1" x14ac:dyDescent="0.15"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T1" s="120" t="s">
        <v>76</v>
      </c>
      <c r="U1" s="120"/>
      <c r="V1" s="120"/>
      <c r="W1" s="120"/>
      <c r="X1" s="120"/>
      <c r="Y1" s="120"/>
      <c r="Z1" s="120"/>
      <c r="AA1" s="120"/>
      <c r="AB1" s="120"/>
      <c r="AC1" s="127" t="s">
        <v>87</v>
      </c>
      <c r="AD1" s="127"/>
      <c r="AE1" s="127"/>
      <c r="AF1" s="127"/>
      <c r="AG1" s="127"/>
      <c r="AH1" s="56"/>
      <c r="AI1" s="56"/>
      <c r="AJ1" s="56"/>
      <c r="AK1" s="56"/>
      <c r="AL1" s="56"/>
      <c r="AM1" s="28"/>
      <c r="AN1" s="28"/>
      <c r="AO1" s="27"/>
      <c r="AW1" s="2"/>
      <c r="AX1" s="2"/>
      <c r="AY1" s="2"/>
      <c r="AZ1" s="2"/>
      <c r="BA1" s="2"/>
      <c r="BB1" s="2"/>
    </row>
    <row r="2" spans="2:77" ht="20.25" customHeight="1" x14ac:dyDescent="0.15">
      <c r="B2" s="121" t="s">
        <v>79</v>
      </c>
      <c r="C2" s="121"/>
      <c r="D2" s="121"/>
      <c r="E2" s="121"/>
      <c r="F2" s="121"/>
      <c r="G2" s="121"/>
      <c r="H2" s="121"/>
      <c r="I2" s="121"/>
      <c r="J2" s="67"/>
      <c r="K2" s="67"/>
      <c r="L2" s="67"/>
      <c r="M2" s="67"/>
      <c r="N2" s="67"/>
      <c r="O2" s="67"/>
      <c r="P2" s="67"/>
      <c r="Q2" s="67"/>
      <c r="T2" s="6"/>
      <c r="U2" s="123" t="s">
        <v>50</v>
      </c>
      <c r="V2" s="123"/>
      <c r="W2" s="123"/>
      <c r="X2" s="47">
        <v>1</v>
      </c>
      <c r="Y2" s="47">
        <v>2</v>
      </c>
      <c r="Z2" s="47">
        <v>3</v>
      </c>
      <c r="AA2" s="47">
        <v>4</v>
      </c>
      <c r="AB2" s="47">
        <v>5</v>
      </c>
      <c r="AC2" s="47">
        <v>6</v>
      </c>
      <c r="AD2" s="47">
        <v>7</v>
      </c>
      <c r="AE2" s="47">
        <v>8</v>
      </c>
      <c r="AF2" s="47">
        <v>9</v>
      </c>
      <c r="AG2" s="47">
        <v>10</v>
      </c>
      <c r="AH2" s="47">
        <v>11</v>
      </c>
      <c r="AI2" s="47">
        <v>12</v>
      </c>
      <c r="AJ2" s="47">
        <v>13</v>
      </c>
      <c r="AK2" s="47">
        <v>14</v>
      </c>
      <c r="AL2" s="47">
        <v>15</v>
      </c>
      <c r="AM2" s="27"/>
      <c r="AN2" s="27"/>
      <c r="AO2" s="27"/>
      <c r="AP2" s="27" t="s">
        <v>67</v>
      </c>
      <c r="AQ2" s="27">
        <v>1</v>
      </c>
      <c r="AR2" s="38">
        <v>2</v>
      </c>
      <c r="AS2" s="27">
        <v>3</v>
      </c>
      <c r="AT2" s="38">
        <v>4</v>
      </c>
      <c r="AU2" s="27">
        <v>5</v>
      </c>
      <c r="AV2" s="38">
        <v>6</v>
      </c>
      <c r="AW2" s="27">
        <v>7</v>
      </c>
      <c r="AX2" s="38">
        <v>8</v>
      </c>
      <c r="AY2" s="27">
        <v>9</v>
      </c>
      <c r="AZ2" s="38">
        <v>10</v>
      </c>
      <c r="BA2" s="27">
        <v>11</v>
      </c>
      <c r="BB2" s="38">
        <v>12</v>
      </c>
      <c r="BC2" s="27">
        <v>13</v>
      </c>
      <c r="BD2" s="38">
        <v>14</v>
      </c>
      <c r="BE2" s="27">
        <v>15</v>
      </c>
      <c r="BG2" s="112" t="s">
        <v>66</v>
      </c>
      <c r="BH2" s="112"/>
      <c r="BI2" s="112"/>
      <c r="BJ2" s="112"/>
      <c r="BK2" s="112"/>
      <c r="BL2" s="112"/>
      <c r="BM2" s="112"/>
      <c r="BN2" s="112"/>
      <c r="BO2" s="112"/>
      <c r="BP2" s="112"/>
      <c r="BQ2" s="112"/>
      <c r="BR2" s="112"/>
      <c r="BS2" s="112"/>
      <c r="BT2" s="112"/>
      <c r="BU2" s="112"/>
      <c r="BV2" s="112"/>
      <c r="BX2" s="30" t="s">
        <v>59</v>
      </c>
      <c r="BY2" s="30" t="s">
        <v>70</v>
      </c>
    </row>
    <row r="3" spans="2:77" ht="20.25" customHeight="1" x14ac:dyDescent="0.15">
      <c r="B3" s="121"/>
      <c r="C3" s="121"/>
      <c r="D3" s="121"/>
      <c r="E3" s="121"/>
      <c r="F3" s="121"/>
      <c r="G3" s="121"/>
      <c r="H3" s="121"/>
      <c r="I3" s="121"/>
      <c r="J3" s="67"/>
      <c r="K3" s="126" t="s">
        <v>0</v>
      </c>
      <c r="L3" s="126"/>
      <c r="M3" s="133"/>
      <c r="N3" s="133"/>
      <c r="O3" s="133"/>
      <c r="P3" s="133"/>
      <c r="Q3" s="133"/>
      <c r="T3" s="124" t="s">
        <v>51</v>
      </c>
      <c r="U3" s="47" t="s">
        <v>1</v>
      </c>
      <c r="V3" s="8" t="s">
        <v>16</v>
      </c>
      <c r="W3" s="51" t="s">
        <v>17</v>
      </c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27"/>
      <c r="AN3" s="27"/>
      <c r="AO3" s="53"/>
      <c r="AP3" s="53"/>
      <c r="AQ3" s="38">
        <f t="shared" ref="AQ3:BE3" si="0">IF(29.9599&lt;X3,IF(X3&lt;29.9901,0,1),1)</f>
        <v>1</v>
      </c>
      <c r="AR3" s="38">
        <f t="shared" si="0"/>
        <v>1</v>
      </c>
      <c r="AS3" s="38">
        <f t="shared" si="0"/>
        <v>1</v>
      </c>
      <c r="AT3" s="38">
        <f t="shared" si="0"/>
        <v>1</v>
      </c>
      <c r="AU3" s="38">
        <f t="shared" si="0"/>
        <v>1</v>
      </c>
      <c r="AV3" s="38">
        <f t="shared" si="0"/>
        <v>1</v>
      </c>
      <c r="AW3" s="38">
        <f t="shared" si="0"/>
        <v>1</v>
      </c>
      <c r="AX3" s="38">
        <f t="shared" si="0"/>
        <v>1</v>
      </c>
      <c r="AY3" s="38">
        <f t="shared" si="0"/>
        <v>1</v>
      </c>
      <c r="AZ3" s="38">
        <f t="shared" si="0"/>
        <v>1</v>
      </c>
      <c r="BA3" s="38">
        <f t="shared" si="0"/>
        <v>1</v>
      </c>
      <c r="BB3" s="38">
        <f t="shared" si="0"/>
        <v>1</v>
      </c>
      <c r="BC3" s="38">
        <f t="shared" si="0"/>
        <v>1</v>
      </c>
      <c r="BD3" s="38">
        <f t="shared" si="0"/>
        <v>1</v>
      </c>
      <c r="BE3" s="38">
        <f t="shared" si="0"/>
        <v>1</v>
      </c>
      <c r="BG3" s="30" t="s">
        <v>69</v>
      </c>
      <c r="BH3" s="27">
        <v>1</v>
      </c>
      <c r="BI3" s="38">
        <v>2</v>
      </c>
      <c r="BJ3" s="27">
        <v>3</v>
      </c>
      <c r="BK3" s="38">
        <v>4</v>
      </c>
      <c r="BL3" s="27">
        <v>5</v>
      </c>
      <c r="BM3" s="38">
        <v>6</v>
      </c>
      <c r="BN3" s="27">
        <v>7</v>
      </c>
      <c r="BO3" s="38">
        <v>8</v>
      </c>
      <c r="BP3" s="27">
        <v>9</v>
      </c>
      <c r="BQ3" s="38">
        <v>10</v>
      </c>
      <c r="BR3" s="27">
        <v>11</v>
      </c>
      <c r="BS3" s="38">
        <v>12</v>
      </c>
      <c r="BT3" s="27">
        <v>13</v>
      </c>
      <c r="BU3" s="38">
        <v>14</v>
      </c>
      <c r="BV3" s="27">
        <v>15</v>
      </c>
      <c r="BX3" s="30" t="s">
        <v>60</v>
      </c>
      <c r="BY3" s="30" t="s">
        <v>71</v>
      </c>
    </row>
    <row r="4" spans="2:77" ht="20.25" customHeight="1" thickBot="1" x14ac:dyDescent="0.2"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T4" s="124"/>
      <c r="U4" s="47" t="s">
        <v>2</v>
      </c>
      <c r="V4" s="8" t="s">
        <v>18</v>
      </c>
      <c r="W4" s="49" t="s">
        <v>19</v>
      </c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27"/>
      <c r="AN4" s="27"/>
      <c r="AO4" s="53"/>
      <c r="AP4" s="53"/>
      <c r="AQ4" s="38">
        <f t="shared" ref="AQ4:BE4" si="1">IF(54.8999&lt;X4,IF(X4&lt;55.10001,0,1),1)</f>
        <v>1</v>
      </c>
      <c r="AR4" s="38">
        <f t="shared" si="1"/>
        <v>1</v>
      </c>
      <c r="AS4" s="38">
        <f t="shared" si="1"/>
        <v>1</v>
      </c>
      <c r="AT4" s="38">
        <f t="shared" si="1"/>
        <v>1</v>
      </c>
      <c r="AU4" s="38">
        <f t="shared" si="1"/>
        <v>1</v>
      </c>
      <c r="AV4" s="38">
        <f t="shared" si="1"/>
        <v>1</v>
      </c>
      <c r="AW4" s="38">
        <f t="shared" si="1"/>
        <v>1</v>
      </c>
      <c r="AX4" s="38">
        <f t="shared" si="1"/>
        <v>1</v>
      </c>
      <c r="AY4" s="38">
        <f t="shared" si="1"/>
        <v>1</v>
      </c>
      <c r="AZ4" s="38">
        <f t="shared" si="1"/>
        <v>1</v>
      </c>
      <c r="BA4" s="38">
        <f t="shared" si="1"/>
        <v>1</v>
      </c>
      <c r="BB4" s="38">
        <f t="shared" si="1"/>
        <v>1</v>
      </c>
      <c r="BC4" s="38">
        <f t="shared" si="1"/>
        <v>1</v>
      </c>
      <c r="BD4" s="38">
        <f t="shared" si="1"/>
        <v>1</v>
      </c>
      <c r="BE4" s="38">
        <f t="shared" si="1"/>
        <v>1</v>
      </c>
      <c r="BG4" s="30" t="s">
        <v>61</v>
      </c>
      <c r="BH4" s="30">
        <f t="shared" ref="BH4:BV4" si="2">IF(SUM(AQ8,AQ10,AQ15)&lt;1.5,0,1)</f>
        <v>1</v>
      </c>
      <c r="BI4" s="30">
        <f t="shared" si="2"/>
        <v>1</v>
      </c>
      <c r="BJ4" s="30">
        <f t="shared" si="2"/>
        <v>1</v>
      </c>
      <c r="BK4" s="30">
        <f t="shared" si="2"/>
        <v>1</v>
      </c>
      <c r="BL4" s="30">
        <f t="shared" si="2"/>
        <v>1</v>
      </c>
      <c r="BM4" s="30">
        <f t="shared" si="2"/>
        <v>1</v>
      </c>
      <c r="BN4" s="30">
        <f t="shared" si="2"/>
        <v>1</v>
      </c>
      <c r="BO4" s="30">
        <f t="shared" si="2"/>
        <v>1</v>
      </c>
      <c r="BP4" s="30">
        <f t="shared" si="2"/>
        <v>1</v>
      </c>
      <c r="BQ4" s="30">
        <f t="shared" si="2"/>
        <v>1</v>
      </c>
      <c r="BR4" s="30">
        <f t="shared" si="2"/>
        <v>1</v>
      </c>
      <c r="BS4" s="30">
        <f t="shared" si="2"/>
        <v>1</v>
      </c>
      <c r="BT4" s="30">
        <f t="shared" si="2"/>
        <v>1</v>
      </c>
      <c r="BU4" s="30">
        <f t="shared" si="2"/>
        <v>1</v>
      </c>
      <c r="BV4" s="30">
        <f t="shared" si="2"/>
        <v>1</v>
      </c>
      <c r="BY4" s="30" t="s">
        <v>77</v>
      </c>
    </row>
    <row r="5" spans="2:77" ht="20.25" customHeight="1" thickBot="1" x14ac:dyDescent="0.2">
      <c r="B5" s="57" t="s">
        <v>50</v>
      </c>
      <c r="C5" s="58">
        <v>1</v>
      </c>
      <c r="D5" s="58">
        <v>2</v>
      </c>
      <c r="E5" s="58">
        <v>3</v>
      </c>
      <c r="F5" s="58">
        <v>4</v>
      </c>
      <c r="G5" s="58">
        <v>5</v>
      </c>
      <c r="H5" s="58">
        <v>6</v>
      </c>
      <c r="I5" s="58">
        <v>7</v>
      </c>
      <c r="J5" s="58">
        <v>8</v>
      </c>
      <c r="K5" s="58">
        <v>9</v>
      </c>
      <c r="L5" s="58">
        <v>10</v>
      </c>
      <c r="M5" s="58">
        <v>11</v>
      </c>
      <c r="N5" s="58">
        <v>12</v>
      </c>
      <c r="O5" s="58">
        <v>13</v>
      </c>
      <c r="P5" s="58">
        <v>14</v>
      </c>
      <c r="Q5" s="59">
        <v>15</v>
      </c>
      <c r="T5" s="124"/>
      <c r="U5" s="47" t="s">
        <v>3</v>
      </c>
      <c r="V5" s="8" t="s">
        <v>20</v>
      </c>
      <c r="W5" s="50" t="s">
        <v>27</v>
      </c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27"/>
      <c r="AN5" s="27"/>
      <c r="AO5" s="53"/>
      <c r="AP5" s="53"/>
      <c r="AQ5" s="38">
        <f t="shared" ref="AQ5:BE5" si="3">IF(44.9499&lt;X5,IF(X5&lt;45.0001,0,1),1)</f>
        <v>1</v>
      </c>
      <c r="AR5" s="38">
        <f t="shared" si="3"/>
        <v>1</v>
      </c>
      <c r="AS5" s="38">
        <f t="shared" si="3"/>
        <v>1</v>
      </c>
      <c r="AT5" s="38">
        <f t="shared" si="3"/>
        <v>1</v>
      </c>
      <c r="AU5" s="38">
        <f t="shared" si="3"/>
        <v>1</v>
      </c>
      <c r="AV5" s="38">
        <f t="shared" si="3"/>
        <v>1</v>
      </c>
      <c r="AW5" s="38">
        <f t="shared" si="3"/>
        <v>1</v>
      </c>
      <c r="AX5" s="38">
        <f t="shared" si="3"/>
        <v>1</v>
      </c>
      <c r="AY5" s="38">
        <f t="shared" si="3"/>
        <v>1</v>
      </c>
      <c r="AZ5" s="38">
        <f t="shared" si="3"/>
        <v>1</v>
      </c>
      <c r="BA5" s="38">
        <f t="shared" si="3"/>
        <v>1</v>
      </c>
      <c r="BB5" s="38">
        <f t="shared" si="3"/>
        <v>1</v>
      </c>
      <c r="BC5" s="38">
        <f t="shared" si="3"/>
        <v>1</v>
      </c>
      <c r="BD5" s="38">
        <f t="shared" si="3"/>
        <v>1</v>
      </c>
      <c r="BE5" s="38">
        <f t="shared" si="3"/>
        <v>1</v>
      </c>
      <c r="BG5" s="30" t="s">
        <v>62</v>
      </c>
      <c r="BH5" s="30">
        <f t="shared" ref="BH5:BV5" si="4">IF(SUM(AQ8,AQ9,AQ14,AQ16)&lt;2,0,1)</f>
        <v>1</v>
      </c>
      <c r="BI5" s="30">
        <f t="shared" si="4"/>
        <v>1</v>
      </c>
      <c r="BJ5" s="30">
        <f t="shared" si="4"/>
        <v>1</v>
      </c>
      <c r="BK5" s="30">
        <f t="shared" si="4"/>
        <v>1</v>
      </c>
      <c r="BL5" s="30">
        <f t="shared" si="4"/>
        <v>1</v>
      </c>
      <c r="BM5" s="30">
        <f t="shared" si="4"/>
        <v>1</v>
      </c>
      <c r="BN5" s="30">
        <f t="shared" si="4"/>
        <v>1</v>
      </c>
      <c r="BO5" s="30">
        <f t="shared" si="4"/>
        <v>1</v>
      </c>
      <c r="BP5" s="30">
        <f t="shared" si="4"/>
        <v>1</v>
      </c>
      <c r="BQ5" s="30">
        <f t="shared" si="4"/>
        <v>1</v>
      </c>
      <c r="BR5" s="30">
        <f t="shared" si="4"/>
        <v>1</v>
      </c>
      <c r="BS5" s="30">
        <f t="shared" si="4"/>
        <v>1</v>
      </c>
      <c r="BT5" s="30">
        <f t="shared" si="4"/>
        <v>1</v>
      </c>
      <c r="BU5" s="30">
        <f t="shared" si="4"/>
        <v>1</v>
      </c>
      <c r="BV5" s="30">
        <f t="shared" si="4"/>
        <v>1</v>
      </c>
    </row>
    <row r="6" spans="2:77" ht="20.25" customHeight="1" thickTop="1" x14ac:dyDescent="0.15">
      <c r="B6" s="60" t="s">
        <v>53</v>
      </c>
      <c r="C6" s="61" t="str">
        <f>IF(BH12="X","",IF(BH12&lt;1.5,IF(BH12=1,$BY$3,$BY$2),$BY$4))</f>
        <v/>
      </c>
      <c r="D6" s="61" t="str">
        <f t="shared" ref="D6:Q10" si="5">IF(BI12="X","",IF(BI12&lt;1.5,IF(BI12=1,$BY$3,$BY$2),$BY$4))</f>
        <v/>
      </c>
      <c r="E6" s="61" t="str">
        <f t="shared" si="5"/>
        <v/>
      </c>
      <c r="F6" s="61" t="str">
        <f t="shared" si="5"/>
        <v/>
      </c>
      <c r="G6" s="61" t="str">
        <f t="shared" si="5"/>
        <v/>
      </c>
      <c r="H6" s="61" t="str">
        <f t="shared" si="5"/>
        <v/>
      </c>
      <c r="I6" s="61" t="str">
        <f t="shared" si="5"/>
        <v/>
      </c>
      <c r="J6" s="61" t="str">
        <f t="shared" si="5"/>
        <v/>
      </c>
      <c r="K6" s="61" t="str">
        <f t="shared" si="5"/>
        <v/>
      </c>
      <c r="L6" s="61" t="str">
        <f t="shared" si="5"/>
        <v/>
      </c>
      <c r="M6" s="61" t="str">
        <f t="shared" si="5"/>
        <v/>
      </c>
      <c r="N6" s="61" t="str">
        <f t="shared" si="5"/>
        <v/>
      </c>
      <c r="O6" s="61" t="str">
        <f t="shared" si="5"/>
        <v/>
      </c>
      <c r="P6" s="61" t="str">
        <f t="shared" si="5"/>
        <v/>
      </c>
      <c r="Q6" s="62" t="str">
        <f t="shared" si="5"/>
        <v/>
      </c>
      <c r="T6" s="124"/>
      <c r="U6" s="47" t="s">
        <v>4</v>
      </c>
      <c r="V6" s="8" t="s">
        <v>16</v>
      </c>
      <c r="W6" s="50" t="s">
        <v>17</v>
      </c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27"/>
      <c r="AN6" s="27"/>
      <c r="AO6" s="53"/>
      <c r="AP6" s="53"/>
      <c r="AQ6" s="38">
        <f t="shared" ref="AQ6:BE6" si="6">IF(29.9599&lt;X6,IF(X6&lt;29.9901,0,1),1)</f>
        <v>1</v>
      </c>
      <c r="AR6" s="38">
        <f t="shared" si="6"/>
        <v>1</v>
      </c>
      <c r="AS6" s="38">
        <f t="shared" si="6"/>
        <v>1</v>
      </c>
      <c r="AT6" s="38">
        <f t="shared" si="6"/>
        <v>1</v>
      </c>
      <c r="AU6" s="38">
        <f t="shared" si="6"/>
        <v>1</v>
      </c>
      <c r="AV6" s="38">
        <f t="shared" si="6"/>
        <v>1</v>
      </c>
      <c r="AW6" s="38">
        <f t="shared" si="6"/>
        <v>1</v>
      </c>
      <c r="AX6" s="38">
        <f t="shared" si="6"/>
        <v>1</v>
      </c>
      <c r="AY6" s="38">
        <f t="shared" si="6"/>
        <v>1</v>
      </c>
      <c r="AZ6" s="38">
        <f t="shared" si="6"/>
        <v>1</v>
      </c>
      <c r="BA6" s="38">
        <f t="shared" si="6"/>
        <v>1</v>
      </c>
      <c r="BB6" s="38">
        <f t="shared" si="6"/>
        <v>1</v>
      </c>
      <c r="BC6" s="38">
        <f t="shared" si="6"/>
        <v>1</v>
      </c>
      <c r="BD6" s="38">
        <f t="shared" si="6"/>
        <v>1</v>
      </c>
      <c r="BE6" s="38">
        <f t="shared" si="6"/>
        <v>1</v>
      </c>
      <c r="BG6" s="30" t="s">
        <v>63</v>
      </c>
      <c r="BH6" s="30">
        <f t="shared" ref="BH6:BV6" si="7">IF(SUM(AQ3,AQ4,AQ5,AQ6,AQ7,AQ13)&lt;3,0,1)</f>
        <v>1</v>
      </c>
      <c r="BI6" s="30">
        <f t="shared" si="7"/>
        <v>1</v>
      </c>
      <c r="BJ6" s="30">
        <f t="shared" si="7"/>
        <v>1</v>
      </c>
      <c r="BK6" s="30">
        <f t="shared" si="7"/>
        <v>1</v>
      </c>
      <c r="BL6" s="30">
        <f t="shared" si="7"/>
        <v>1</v>
      </c>
      <c r="BM6" s="30">
        <f t="shared" si="7"/>
        <v>1</v>
      </c>
      <c r="BN6" s="30">
        <f t="shared" si="7"/>
        <v>1</v>
      </c>
      <c r="BO6" s="30">
        <f t="shared" si="7"/>
        <v>1</v>
      </c>
      <c r="BP6" s="30">
        <f t="shared" si="7"/>
        <v>1</v>
      </c>
      <c r="BQ6" s="30">
        <f t="shared" si="7"/>
        <v>1</v>
      </c>
      <c r="BR6" s="30">
        <f t="shared" si="7"/>
        <v>1</v>
      </c>
      <c r="BS6" s="30">
        <f t="shared" si="7"/>
        <v>1</v>
      </c>
      <c r="BT6" s="30">
        <f t="shared" si="7"/>
        <v>1</v>
      </c>
      <c r="BU6" s="30">
        <f t="shared" si="7"/>
        <v>1</v>
      </c>
      <c r="BV6" s="30">
        <f t="shared" si="7"/>
        <v>1</v>
      </c>
    </row>
    <row r="7" spans="2:77" ht="20.25" customHeight="1" x14ac:dyDescent="0.15">
      <c r="B7" s="63" t="s">
        <v>54</v>
      </c>
      <c r="C7" s="61" t="str">
        <f>IF(BH13="X","",IF(BH13&lt;1.5,IF(BH13=1,$BY$3,$BY$2),$BY$4))</f>
        <v/>
      </c>
      <c r="D7" s="61" t="str">
        <f t="shared" si="5"/>
        <v/>
      </c>
      <c r="E7" s="61" t="str">
        <f t="shared" si="5"/>
        <v/>
      </c>
      <c r="F7" s="61" t="str">
        <f t="shared" si="5"/>
        <v/>
      </c>
      <c r="G7" s="61" t="str">
        <f t="shared" si="5"/>
        <v/>
      </c>
      <c r="H7" s="61" t="str">
        <f t="shared" si="5"/>
        <v/>
      </c>
      <c r="I7" s="61" t="str">
        <f t="shared" si="5"/>
        <v/>
      </c>
      <c r="J7" s="61" t="str">
        <f t="shared" si="5"/>
        <v/>
      </c>
      <c r="K7" s="61" t="str">
        <f t="shared" si="5"/>
        <v/>
      </c>
      <c r="L7" s="61" t="str">
        <f t="shared" si="5"/>
        <v/>
      </c>
      <c r="M7" s="61" t="str">
        <f t="shared" si="5"/>
        <v/>
      </c>
      <c r="N7" s="61" t="str">
        <f t="shared" si="5"/>
        <v/>
      </c>
      <c r="O7" s="61" t="str">
        <f t="shared" si="5"/>
        <v/>
      </c>
      <c r="P7" s="61" t="str">
        <f t="shared" si="5"/>
        <v/>
      </c>
      <c r="Q7" s="62" t="str">
        <f t="shared" si="5"/>
        <v/>
      </c>
      <c r="T7" s="124"/>
      <c r="U7" s="47" t="s">
        <v>5</v>
      </c>
      <c r="V7" s="8" t="s">
        <v>21</v>
      </c>
      <c r="W7" s="49" t="s">
        <v>22</v>
      </c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27"/>
      <c r="AN7" s="27"/>
      <c r="AO7" s="53"/>
      <c r="AP7" s="53"/>
      <c r="AQ7" s="38">
        <f t="shared" ref="AQ7:BE7" si="8">IF(14.9699&lt;X7,IF(X7&lt;15.0301,0,1),1)</f>
        <v>1</v>
      </c>
      <c r="AR7" s="38">
        <f t="shared" si="8"/>
        <v>1</v>
      </c>
      <c r="AS7" s="38">
        <f t="shared" si="8"/>
        <v>1</v>
      </c>
      <c r="AT7" s="38">
        <f t="shared" si="8"/>
        <v>1</v>
      </c>
      <c r="AU7" s="38">
        <f t="shared" si="8"/>
        <v>1</v>
      </c>
      <c r="AV7" s="38">
        <f t="shared" si="8"/>
        <v>1</v>
      </c>
      <c r="AW7" s="38">
        <f t="shared" si="8"/>
        <v>1</v>
      </c>
      <c r="AX7" s="38">
        <f t="shared" si="8"/>
        <v>1</v>
      </c>
      <c r="AY7" s="38">
        <f t="shared" si="8"/>
        <v>1</v>
      </c>
      <c r="AZ7" s="38">
        <f t="shared" si="8"/>
        <v>1</v>
      </c>
      <c r="BA7" s="38">
        <f t="shared" si="8"/>
        <v>1</v>
      </c>
      <c r="BB7" s="38">
        <f t="shared" si="8"/>
        <v>1</v>
      </c>
      <c r="BC7" s="38">
        <f t="shared" si="8"/>
        <v>1</v>
      </c>
      <c r="BD7" s="38">
        <f t="shared" si="8"/>
        <v>1</v>
      </c>
      <c r="BE7" s="38">
        <f t="shared" si="8"/>
        <v>1</v>
      </c>
      <c r="BG7" s="30" t="s">
        <v>64</v>
      </c>
      <c r="BH7" s="30">
        <f t="shared" ref="BH7:BV7" si="9">IF(SUM(AQ11,AQ12,AQ16)&lt;1.5,0,1)</f>
        <v>1</v>
      </c>
      <c r="BI7" s="30">
        <f t="shared" si="9"/>
        <v>1</v>
      </c>
      <c r="BJ7" s="30">
        <f t="shared" si="9"/>
        <v>1</v>
      </c>
      <c r="BK7" s="30">
        <f t="shared" si="9"/>
        <v>1</v>
      </c>
      <c r="BL7" s="30">
        <f t="shared" si="9"/>
        <v>1</v>
      </c>
      <c r="BM7" s="30">
        <f t="shared" si="9"/>
        <v>1</v>
      </c>
      <c r="BN7" s="30">
        <f t="shared" si="9"/>
        <v>1</v>
      </c>
      <c r="BO7" s="30">
        <f t="shared" si="9"/>
        <v>1</v>
      </c>
      <c r="BP7" s="30">
        <f t="shared" si="9"/>
        <v>1</v>
      </c>
      <c r="BQ7" s="30">
        <f t="shared" si="9"/>
        <v>1</v>
      </c>
      <c r="BR7" s="30">
        <f t="shared" si="9"/>
        <v>1</v>
      </c>
      <c r="BS7" s="30">
        <f t="shared" si="9"/>
        <v>1</v>
      </c>
      <c r="BT7" s="30">
        <f t="shared" si="9"/>
        <v>1</v>
      </c>
      <c r="BU7" s="30">
        <f t="shared" si="9"/>
        <v>1</v>
      </c>
      <c r="BV7" s="30">
        <f t="shared" si="9"/>
        <v>1</v>
      </c>
    </row>
    <row r="8" spans="2:77" ht="20.25" customHeight="1" x14ac:dyDescent="0.15">
      <c r="B8" s="63" t="s">
        <v>55</v>
      </c>
      <c r="C8" s="61" t="str">
        <f>IF(BH14="X","",IF(BH14&lt;1.5,IF(BH14=1,$BY$3,$BY$2),$BY$4))</f>
        <v/>
      </c>
      <c r="D8" s="61" t="str">
        <f t="shared" si="5"/>
        <v/>
      </c>
      <c r="E8" s="61" t="str">
        <f t="shared" si="5"/>
        <v/>
      </c>
      <c r="F8" s="61" t="str">
        <f t="shared" si="5"/>
        <v/>
      </c>
      <c r="G8" s="61" t="str">
        <f t="shared" si="5"/>
        <v/>
      </c>
      <c r="H8" s="61" t="str">
        <f t="shared" si="5"/>
        <v/>
      </c>
      <c r="I8" s="61" t="str">
        <f t="shared" si="5"/>
        <v/>
      </c>
      <c r="J8" s="61" t="str">
        <f t="shared" si="5"/>
        <v/>
      </c>
      <c r="K8" s="61" t="str">
        <f t="shared" si="5"/>
        <v/>
      </c>
      <c r="L8" s="61" t="str">
        <f t="shared" si="5"/>
        <v/>
      </c>
      <c r="M8" s="61" t="str">
        <f t="shared" si="5"/>
        <v/>
      </c>
      <c r="N8" s="61" t="str">
        <f t="shared" si="5"/>
        <v/>
      </c>
      <c r="O8" s="61" t="str">
        <f t="shared" si="5"/>
        <v/>
      </c>
      <c r="P8" s="61" t="str">
        <f t="shared" si="5"/>
        <v/>
      </c>
      <c r="Q8" s="62" t="str">
        <f t="shared" si="5"/>
        <v/>
      </c>
      <c r="T8" s="124"/>
      <c r="U8" s="47" t="s">
        <v>6</v>
      </c>
      <c r="V8" s="8">
        <v>10</v>
      </c>
      <c r="W8" s="49" t="s">
        <v>23</v>
      </c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27"/>
      <c r="AN8" s="27"/>
      <c r="AO8" s="53"/>
      <c r="AP8" s="53"/>
      <c r="AQ8" s="38">
        <f t="shared" ref="AQ8:BE8" si="10">IF(9.9799&lt;X8,IF(X8&lt;10.0201,0,1),1)</f>
        <v>1</v>
      </c>
      <c r="AR8" s="38">
        <f t="shared" si="10"/>
        <v>1</v>
      </c>
      <c r="AS8" s="38">
        <f t="shared" si="10"/>
        <v>1</v>
      </c>
      <c r="AT8" s="38">
        <f t="shared" si="10"/>
        <v>1</v>
      </c>
      <c r="AU8" s="38">
        <f t="shared" si="10"/>
        <v>1</v>
      </c>
      <c r="AV8" s="38">
        <f t="shared" si="10"/>
        <v>1</v>
      </c>
      <c r="AW8" s="38">
        <f t="shared" si="10"/>
        <v>1</v>
      </c>
      <c r="AX8" s="38">
        <f t="shared" si="10"/>
        <v>1</v>
      </c>
      <c r="AY8" s="38">
        <f t="shared" si="10"/>
        <v>1</v>
      </c>
      <c r="AZ8" s="38">
        <f t="shared" si="10"/>
        <v>1</v>
      </c>
      <c r="BA8" s="38">
        <f t="shared" si="10"/>
        <v>1</v>
      </c>
      <c r="BB8" s="38">
        <f t="shared" si="10"/>
        <v>1</v>
      </c>
      <c r="BC8" s="38">
        <f t="shared" si="10"/>
        <v>1</v>
      </c>
      <c r="BD8" s="38">
        <f t="shared" si="10"/>
        <v>1</v>
      </c>
      <c r="BE8" s="38">
        <f t="shared" si="10"/>
        <v>1</v>
      </c>
      <c r="BG8" s="30" t="s">
        <v>65</v>
      </c>
      <c r="BH8" s="30">
        <f t="shared" ref="BH8:BV8" si="11">IF(AQ17=1,1,0)</f>
        <v>1</v>
      </c>
      <c r="BI8" s="30">
        <f t="shared" si="11"/>
        <v>1</v>
      </c>
      <c r="BJ8" s="30">
        <f t="shared" si="11"/>
        <v>1</v>
      </c>
      <c r="BK8" s="30">
        <f t="shared" si="11"/>
        <v>1</v>
      </c>
      <c r="BL8" s="30">
        <f t="shared" si="11"/>
        <v>1</v>
      </c>
      <c r="BM8" s="30">
        <f t="shared" si="11"/>
        <v>1</v>
      </c>
      <c r="BN8" s="30">
        <f t="shared" si="11"/>
        <v>1</v>
      </c>
      <c r="BO8" s="30">
        <f t="shared" si="11"/>
        <v>1</v>
      </c>
      <c r="BP8" s="30">
        <f t="shared" si="11"/>
        <v>1</v>
      </c>
      <c r="BQ8" s="30">
        <f t="shared" si="11"/>
        <v>1</v>
      </c>
      <c r="BR8" s="30">
        <f t="shared" si="11"/>
        <v>1</v>
      </c>
      <c r="BS8" s="30">
        <f t="shared" si="11"/>
        <v>1</v>
      </c>
      <c r="BT8" s="30">
        <f t="shared" si="11"/>
        <v>1</v>
      </c>
      <c r="BU8" s="30">
        <f t="shared" si="11"/>
        <v>1</v>
      </c>
      <c r="BV8" s="30">
        <f t="shared" si="11"/>
        <v>1</v>
      </c>
    </row>
    <row r="9" spans="2:77" ht="20.25" customHeight="1" x14ac:dyDescent="0.15">
      <c r="B9" s="63" t="s">
        <v>56</v>
      </c>
      <c r="C9" s="61" t="str">
        <f>IF(BH15="X","",IF(BH15&lt;1.5,IF(BH15=1,$BY$3,$BY$2),$BY$4))</f>
        <v/>
      </c>
      <c r="D9" s="61" t="str">
        <f t="shared" si="5"/>
        <v/>
      </c>
      <c r="E9" s="61" t="str">
        <f t="shared" si="5"/>
        <v/>
      </c>
      <c r="F9" s="61" t="str">
        <f t="shared" si="5"/>
        <v/>
      </c>
      <c r="G9" s="61" t="str">
        <f t="shared" si="5"/>
        <v/>
      </c>
      <c r="H9" s="61" t="str">
        <f t="shared" si="5"/>
        <v/>
      </c>
      <c r="I9" s="61" t="str">
        <f t="shared" si="5"/>
        <v/>
      </c>
      <c r="J9" s="61" t="str">
        <f t="shared" si="5"/>
        <v/>
      </c>
      <c r="K9" s="61" t="str">
        <f t="shared" si="5"/>
        <v/>
      </c>
      <c r="L9" s="61" t="str">
        <f t="shared" si="5"/>
        <v/>
      </c>
      <c r="M9" s="61" t="str">
        <f t="shared" si="5"/>
        <v/>
      </c>
      <c r="N9" s="61" t="str">
        <f t="shared" si="5"/>
        <v/>
      </c>
      <c r="O9" s="61" t="str">
        <f t="shared" si="5"/>
        <v/>
      </c>
      <c r="P9" s="61" t="str">
        <f t="shared" si="5"/>
        <v/>
      </c>
      <c r="Q9" s="62" t="str">
        <f t="shared" si="5"/>
        <v/>
      </c>
      <c r="T9" s="124"/>
      <c r="U9" s="47" t="s">
        <v>7</v>
      </c>
      <c r="V9" s="8">
        <v>15</v>
      </c>
      <c r="W9" s="49" t="s">
        <v>24</v>
      </c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27"/>
      <c r="AN9" s="27"/>
      <c r="AO9" s="53"/>
      <c r="AP9" s="53"/>
      <c r="AQ9" s="38">
        <f t="shared" ref="AQ9:BE9" si="12">IF(14.9499&lt;X9,IF(X9&lt;15.0501,0,1),1)</f>
        <v>1</v>
      </c>
      <c r="AR9" s="38">
        <f t="shared" si="12"/>
        <v>1</v>
      </c>
      <c r="AS9" s="38">
        <f t="shared" si="12"/>
        <v>1</v>
      </c>
      <c r="AT9" s="38">
        <f t="shared" si="12"/>
        <v>1</v>
      </c>
      <c r="AU9" s="38">
        <f t="shared" si="12"/>
        <v>1</v>
      </c>
      <c r="AV9" s="38">
        <f t="shared" si="12"/>
        <v>1</v>
      </c>
      <c r="AW9" s="38">
        <f t="shared" si="12"/>
        <v>1</v>
      </c>
      <c r="AX9" s="38">
        <f t="shared" si="12"/>
        <v>1</v>
      </c>
      <c r="AY9" s="38">
        <f t="shared" si="12"/>
        <v>1</v>
      </c>
      <c r="AZ9" s="38">
        <f t="shared" si="12"/>
        <v>1</v>
      </c>
      <c r="BA9" s="38">
        <f t="shared" si="12"/>
        <v>1</v>
      </c>
      <c r="BB9" s="38">
        <f t="shared" si="12"/>
        <v>1</v>
      </c>
      <c r="BC9" s="38">
        <f t="shared" si="12"/>
        <v>1</v>
      </c>
      <c r="BD9" s="38">
        <f t="shared" si="12"/>
        <v>1</v>
      </c>
      <c r="BE9" s="38">
        <f t="shared" si="12"/>
        <v>1</v>
      </c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</row>
    <row r="10" spans="2:77" ht="20.25" customHeight="1" thickBot="1" x14ac:dyDescent="0.2">
      <c r="B10" s="64" t="s">
        <v>34</v>
      </c>
      <c r="C10" s="65" t="str">
        <f>IF(BH16="X","",IF(BH16&lt;1.5,IF(BH16=1,$BY$3,$BY$2),$BY$4))</f>
        <v/>
      </c>
      <c r="D10" s="65" t="str">
        <f t="shared" si="5"/>
        <v/>
      </c>
      <c r="E10" s="65" t="str">
        <f t="shared" si="5"/>
        <v/>
      </c>
      <c r="F10" s="65" t="str">
        <f t="shared" si="5"/>
        <v/>
      </c>
      <c r="G10" s="65" t="str">
        <f t="shared" si="5"/>
        <v/>
      </c>
      <c r="H10" s="65" t="str">
        <f t="shared" si="5"/>
        <v/>
      </c>
      <c r="I10" s="65" t="str">
        <f t="shared" si="5"/>
        <v/>
      </c>
      <c r="J10" s="65" t="str">
        <f t="shared" si="5"/>
        <v/>
      </c>
      <c r="K10" s="65" t="str">
        <f t="shared" si="5"/>
        <v/>
      </c>
      <c r="L10" s="65" t="str">
        <f t="shared" si="5"/>
        <v/>
      </c>
      <c r="M10" s="65" t="str">
        <f t="shared" si="5"/>
        <v/>
      </c>
      <c r="N10" s="65" t="str">
        <f t="shared" si="5"/>
        <v/>
      </c>
      <c r="O10" s="65" t="str">
        <f t="shared" si="5"/>
        <v/>
      </c>
      <c r="P10" s="65" t="str">
        <f t="shared" si="5"/>
        <v/>
      </c>
      <c r="Q10" s="66" t="str">
        <f t="shared" si="5"/>
        <v/>
      </c>
      <c r="T10" s="124"/>
      <c r="U10" s="47" t="s">
        <v>11</v>
      </c>
      <c r="V10" s="8">
        <v>0.5</v>
      </c>
      <c r="W10" s="49" t="s">
        <v>23</v>
      </c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27"/>
      <c r="AN10" s="27"/>
      <c r="AO10" s="53"/>
      <c r="AP10" s="53"/>
      <c r="AQ10" s="38">
        <f t="shared" ref="AQ10:BE10" si="13">IF(0.4799&lt;X10,IF(X10&lt;0.5201,0,1),1)</f>
        <v>1</v>
      </c>
      <c r="AR10" s="38">
        <f t="shared" si="13"/>
        <v>1</v>
      </c>
      <c r="AS10" s="38">
        <f t="shared" si="13"/>
        <v>1</v>
      </c>
      <c r="AT10" s="38">
        <f t="shared" si="13"/>
        <v>1</v>
      </c>
      <c r="AU10" s="38">
        <f t="shared" si="13"/>
        <v>1</v>
      </c>
      <c r="AV10" s="38">
        <f t="shared" si="13"/>
        <v>1</v>
      </c>
      <c r="AW10" s="38">
        <f t="shared" si="13"/>
        <v>1</v>
      </c>
      <c r="AX10" s="38">
        <f t="shared" si="13"/>
        <v>1</v>
      </c>
      <c r="AY10" s="38">
        <f t="shared" si="13"/>
        <v>1</v>
      </c>
      <c r="AZ10" s="38">
        <f t="shared" si="13"/>
        <v>1</v>
      </c>
      <c r="BA10" s="38">
        <f t="shared" si="13"/>
        <v>1</v>
      </c>
      <c r="BB10" s="38">
        <f t="shared" si="13"/>
        <v>1</v>
      </c>
      <c r="BC10" s="38">
        <f t="shared" si="13"/>
        <v>1</v>
      </c>
      <c r="BD10" s="38">
        <f t="shared" si="13"/>
        <v>1</v>
      </c>
      <c r="BE10" s="38">
        <f t="shared" si="13"/>
        <v>1</v>
      </c>
      <c r="BG10" s="112" t="s">
        <v>68</v>
      </c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/>
      <c r="BT10" s="112"/>
      <c r="BU10" s="112"/>
      <c r="BV10" s="112"/>
    </row>
    <row r="11" spans="2:77" ht="20.25" customHeight="1" x14ac:dyDescent="0.15">
      <c r="B11" s="119" t="s">
        <v>83</v>
      </c>
      <c r="C11" s="119"/>
      <c r="D11" s="119"/>
      <c r="E11" s="68" t="s">
        <v>81</v>
      </c>
      <c r="F11" s="129" t="s">
        <v>84</v>
      </c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T11" s="124"/>
      <c r="U11" s="47" t="s">
        <v>8</v>
      </c>
      <c r="V11" s="8" t="s">
        <v>25</v>
      </c>
      <c r="W11" s="50" t="s">
        <v>26</v>
      </c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27"/>
      <c r="AN11" s="27"/>
      <c r="AO11" s="53"/>
      <c r="AP11" s="53"/>
      <c r="AQ11" s="38">
        <f t="shared" ref="AQ11:BE11" si="14">IF(45.9999&lt;X11,IF(X11&lt;46.1001,0,1),1)</f>
        <v>1</v>
      </c>
      <c r="AR11" s="38">
        <f t="shared" si="14"/>
        <v>1</v>
      </c>
      <c r="AS11" s="38">
        <f t="shared" si="14"/>
        <v>1</v>
      </c>
      <c r="AT11" s="38">
        <f t="shared" si="14"/>
        <v>1</v>
      </c>
      <c r="AU11" s="38">
        <f t="shared" si="14"/>
        <v>1</v>
      </c>
      <c r="AV11" s="38">
        <f t="shared" si="14"/>
        <v>1</v>
      </c>
      <c r="AW11" s="38">
        <f t="shared" si="14"/>
        <v>1</v>
      </c>
      <c r="AX11" s="38">
        <f t="shared" si="14"/>
        <v>1</v>
      </c>
      <c r="AY11" s="38">
        <f t="shared" si="14"/>
        <v>1</v>
      </c>
      <c r="AZ11" s="38">
        <f t="shared" si="14"/>
        <v>1</v>
      </c>
      <c r="BA11" s="38">
        <f t="shared" si="14"/>
        <v>1</v>
      </c>
      <c r="BB11" s="38">
        <f t="shared" si="14"/>
        <v>1</v>
      </c>
      <c r="BC11" s="38">
        <f t="shared" si="14"/>
        <v>1</v>
      </c>
      <c r="BD11" s="38">
        <f t="shared" si="14"/>
        <v>1</v>
      </c>
      <c r="BE11" s="38">
        <f t="shared" si="14"/>
        <v>1</v>
      </c>
      <c r="BG11" s="30" t="s">
        <v>69</v>
      </c>
      <c r="BH11" s="27">
        <v>1</v>
      </c>
      <c r="BI11" s="38">
        <v>2</v>
      </c>
      <c r="BJ11" s="27">
        <v>3</v>
      </c>
      <c r="BK11" s="38">
        <v>4</v>
      </c>
      <c r="BL11" s="27">
        <v>5</v>
      </c>
      <c r="BM11" s="38">
        <v>6</v>
      </c>
      <c r="BN11" s="27">
        <v>7</v>
      </c>
      <c r="BO11" s="38">
        <v>8</v>
      </c>
      <c r="BP11" s="27">
        <v>9</v>
      </c>
      <c r="BQ11" s="38">
        <v>10</v>
      </c>
      <c r="BR11" s="27">
        <v>11</v>
      </c>
      <c r="BS11" s="38">
        <v>12</v>
      </c>
      <c r="BT11" s="27">
        <v>13</v>
      </c>
      <c r="BU11" s="38">
        <v>14</v>
      </c>
      <c r="BV11" s="27">
        <v>15</v>
      </c>
    </row>
    <row r="12" spans="2:77" ht="20.25" customHeight="1" x14ac:dyDescent="0.15">
      <c r="B12" s="118" t="s">
        <v>82</v>
      </c>
      <c r="C12" s="118"/>
      <c r="D12" s="118"/>
      <c r="E12" s="69" t="s">
        <v>81</v>
      </c>
      <c r="F12" s="128" t="s">
        <v>85</v>
      </c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T12" s="124"/>
      <c r="U12" s="47" t="s">
        <v>12</v>
      </c>
      <c r="V12" s="8" t="s">
        <v>16</v>
      </c>
      <c r="W12" s="50" t="s">
        <v>28</v>
      </c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27"/>
      <c r="AN12" s="27"/>
      <c r="AO12" s="53"/>
      <c r="AP12" s="53"/>
      <c r="AQ12" s="38">
        <f t="shared" ref="AQ12:BE12" si="15">IF(29.9999&lt;X12,IF(X12&lt;30.0301,0,1),1)</f>
        <v>1</v>
      </c>
      <c r="AR12" s="38">
        <f t="shared" si="15"/>
        <v>1</v>
      </c>
      <c r="AS12" s="38">
        <f t="shared" si="15"/>
        <v>1</v>
      </c>
      <c r="AT12" s="38">
        <f t="shared" si="15"/>
        <v>1</v>
      </c>
      <c r="AU12" s="38">
        <f t="shared" si="15"/>
        <v>1</v>
      </c>
      <c r="AV12" s="38">
        <f t="shared" si="15"/>
        <v>1</v>
      </c>
      <c r="AW12" s="38">
        <f t="shared" si="15"/>
        <v>1</v>
      </c>
      <c r="AX12" s="38">
        <f t="shared" si="15"/>
        <v>1</v>
      </c>
      <c r="AY12" s="38">
        <f t="shared" si="15"/>
        <v>1</v>
      </c>
      <c r="AZ12" s="38">
        <f t="shared" si="15"/>
        <v>1</v>
      </c>
      <c r="BA12" s="38">
        <f t="shared" si="15"/>
        <v>1</v>
      </c>
      <c r="BB12" s="38">
        <f t="shared" si="15"/>
        <v>1</v>
      </c>
      <c r="BC12" s="38">
        <f t="shared" si="15"/>
        <v>1</v>
      </c>
      <c r="BD12" s="38">
        <f t="shared" si="15"/>
        <v>1</v>
      </c>
      <c r="BE12" s="38">
        <f t="shared" si="15"/>
        <v>1</v>
      </c>
      <c r="BG12" s="30" t="s">
        <v>61</v>
      </c>
      <c r="BH12" s="30" t="str">
        <f t="shared" ref="BH12:BV16" si="16">IF(AQ$31=1,SUM(BH4,AQ$18,AQ19,AQ24),"X")</f>
        <v>X</v>
      </c>
      <c r="BI12" s="30" t="str">
        <f t="shared" si="16"/>
        <v>X</v>
      </c>
      <c r="BJ12" s="30" t="str">
        <f t="shared" si="16"/>
        <v>X</v>
      </c>
      <c r="BK12" s="30" t="str">
        <f t="shared" si="16"/>
        <v>X</v>
      </c>
      <c r="BL12" s="30" t="str">
        <f t="shared" si="16"/>
        <v>X</v>
      </c>
      <c r="BM12" s="30" t="str">
        <f t="shared" si="16"/>
        <v>X</v>
      </c>
      <c r="BN12" s="30" t="str">
        <f t="shared" si="16"/>
        <v>X</v>
      </c>
      <c r="BO12" s="30" t="str">
        <f t="shared" si="16"/>
        <v>X</v>
      </c>
      <c r="BP12" s="30" t="str">
        <f t="shared" si="16"/>
        <v>X</v>
      </c>
      <c r="BQ12" s="30" t="str">
        <f t="shared" si="16"/>
        <v>X</v>
      </c>
      <c r="BR12" s="30" t="str">
        <f t="shared" si="16"/>
        <v>X</v>
      </c>
      <c r="BS12" s="30" t="str">
        <f t="shared" si="16"/>
        <v>X</v>
      </c>
      <c r="BT12" s="30" t="str">
        <f t="shared" si="16"/>
        <v>X</v>
      </c>
      <c r="BU12" s="30" t="str">
        <f t="shared" si="16"/>
        <v>X</v>
      </c>
      <c r="BV12" s="30" t="str">
        <f t="shared" si="16"/>
        <v>X</v>
      </c>
    </row>
    <row r="13" spans="2:77" ht="20.25" customHeight="1" x14ac:dyDescent="0.15">
      <c r="B13" s="118" t="s">
        <v>80</v>
      </c>
      <c r="C13" s="118"/>
      <c r="D13" s="118"/>
      <c r="E13" s="69" t="s">
        <v>81</v>
      </c>
      <c r="F13" s="128" t="s">
        <v>86</v>
      </c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T13" s="124"/>
      <c r="U13" s="47" t="s">
        <v>9</v>
      </c>
      <c r="V13" s="8" t="s">
        <v>18</v>
      </c>
      <c r="W13" s="49" t="s">
        <v>19</v>
      </c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27"/>
      <c r="AN13" s="27"/>
      <c r="AO13" s="53"/>
      <c r="AP13" s="53"/>
      <c r="AQ13" s="38">
        <f t="shared" ref="AQ13:BE13" si="17">IF(54.8999&lt;X13,IF(X13&lt;55.10001,0,1),1)</f>
        <v>1</v>
      </c>
      <c r="AR13" s="38">
        <f t="shared" si="17"/>
        <v>1</v>
      </c>
      <c r="AS13" s="38">
        <f t="shared" si="17"/>
        <v>1</v>
      </c>
      <c r="AT13" s="38">
        <f t="shared" si="17"/>
        <v>1</v>
      </c>
      <c r="AU13" s="38">
        <f t="shared" si="17"/>
        <v>1</v>
      </c>
      <c r="AV13" s="38">
        <f t="shared" si="17"/>
        <v>1</v>
      </c>
      <c r="AW13" s="38">
        <f t="shared" si="17"/>
        <v>1</v>
      </c>
      <c r="AX13" s="38">
        <f t="shared" si="17"/>
        <v>1</v>
      </c>
      <c r="AY13" s="38">
        <f t="shared" si="17"/>
        <v>1</v>
      </c>
      <c r="AZ13" s="38">
        <f t="shared" si="17"/>
        <v>1</v>
      </c>
      <c r="BA13" s="38">
        <f t="shared" si="17"/>
        <v>1</v>
      </c>
      <c r="BB13" s="38">
        <f t="shared" si="17"/>
        <v>1</v>
      </c>
      <c r="BC13" s="38">
        <f t="shared" si="17"/>
        <v>1</v>
      </c>
      <c r="BD13" s="38">
        <f t="shared" si="17"/>
        <v>1</v>
      </c>
      <c r="BE13" s="38">
        <f t="shared" si="17"/>
        <v>1</v>
      </c>
      <c r="BG13" s="30" t="s">
        <v>62</v>
      </c>
      <c r="BH13" s="30" t="str">
        <f t="shared" si="16"/>
        <v>X</v>
      </c>
      <c r="BI13" s="30" t="str">
        <f t="shared" si="16"/>
        <v>X</v>
      </c>
      <c r="BJ13" s="30" t="str">
        <f t="shared" si="16"/>
        <v>X</v>
      </c>
      <c r="BK13" s="30" t="str">
        <f t="shared" si="16"/>
        <v>X</v>
      </c>
      <c r="BL13" s="30" t="str">
        <f t="shared" si="16"/>
        <v>X</v>
      </c>
      <c r="BM13" s="30" t="str">
        <f t="shared" si="16"/>
        <v>X</v>
      </c>
      <c r="BN13" s="30" t="str">
        <f t="shared" si="16"/>
        <v>X</v>
      </c>
      <c r="BO13" s="30" t="str">
        <f t="shared" si="16"/>
        <v>X</v>
      </c>
      <c r="BP13" s="30" t="str">
        <f t="shared" si="16"/>
        <v>X</v>
      </c>
      <c r="BQ13" s="30" t="str">
        <f t="shared" si="16"/>
        <v>X</v>
      </c>
      <c r="BR13" s="30" t="str">
        <f t="shared" si="16"/>
        <v>X</v>
      </c>
      <c r="BS13" s="30" t="str">
        <f t="shared" si="16"/>
        <v>X</v>
      </c>
      <c r="BT13" s="30" t="str">
        <f t="shared" si="16"/>
        <v>X</v>
      </c>
      <c r="BU13" s="30" t="str">
        <f t="shared" si="16"/>
        <v>X</v>
      </c>
      <c r="BV13" s="30" t="str">
        <f t="shared" si="16"/>
        <v>X</v>
      </c>
    </row>
    <row r="14" spans="2:77" ht="20.25" customHeight="1" x14ac:dyDescent="0.15"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T14" s="124"/>
      <c r="U14" s="47" t="s">
        <v>10</v>
      </c>
      <c r="V14" s="8">
        <v>50</v>
      </c>
      <c r="W14" s="49" t="s">
        <v>19</v>
      </c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27"/>
      <c r="AN14" s="27"/>
      <c r="AO14" s="53"/>
      <c r="AP14" s="53"/>
      <c r="AQ14" s="38">
        <f t="shared" ref="AQ14:BE14" si="18">IF(49.8999&lt;X14,IF(X14&lt;50.10001,0,1),1)</f>
        <v>1</v>
      </c>
      <c r="AR14" s="38">
        <f t="shared" si="18"/>
        <v>1</v>
      </c>
      <c r="AS14" s="38">
        <f t="shared" si="18"/>
        <v>1</v>
      </c>
      <c r="AT14" s="38">
        <f t="shared" si="18"/>
        <v>1</v>
      </c>
      <c r="AU14" s="38">
        <f t="shared" si="18"/>
        <v>1</v>
      </c>
      <c r="AV14" s="38">
        <f t="shared" si="18"/>
        <v>1</v>
      </c>
      <c r="AW14" s="38">
        <f t="shared" si="18"/>
        <v>1</v>
      </c>
      <c r="AX14" s="38">
        <f t="shared" si="18"/>
        <v>1</v>
      </c>
      <c r="AY14" s="38">
        <f t="shared" si="18"/>
        <v>1</v>
      </c>
      <c r="AZ14" s="38">
        <f t="shared" si="18"/>
        <v>1</v>
      </c>
      <c r="BA14" s="38">
        <f t="shared" si="18"/>
        <v>1</v>
      </c>
      <c r="BB14" s="38">
        <f t="shared" si="18"/>
        <v>1</v>
      </c>
      <c r="BC14" s="38">
        <f t="shared" si="18"/>
        <v>1</v>
      </c>
      <c r="BD14" s="38">
        <f t="shared" si="18"/>
        <v>1</v>
      </c>
      <c r="BE14" s="38">
        <f t="shared" si="18"/>
        <v>1</v>
      </c>
      <c r="BG14" s="30" t="s">
        <v>63</v>
      </c>
      <c r="BH14" s="30" t="str">
        <f t="shared" si="16"/>
        <v>X</v>
      </c>
      <c r="BI14" s="30" t="str">
        <f t="shared" si="16"/>
        <v>X</v>
      </c>
      <c r="BJ14" s="30" t="str">
        <f t="shared" si="16"/>
        <v>X</v>
      </c>
      <c r="BK14" s="30" t="str">
        <f t="shared" si="16"/>
        <v>X</v>
      </c>
      <c r="BL14" s="30" t="str">
        <f t="shared" si="16"/>
        <v>X</v>
      </c>
      <c r="BM14" s="30" t="str">
        <f t="shared" si="16"/>
        <v>X</v>
      </c>
      <c r="BN14" s="30" t="str">
        <f t="shared" si="16"/>
        <v>X</v>
      </c>
      <c r="BO14" s="30" t="str">
        <f t="shared" si="16"/>
        <v>X</v>
      </c>
      <c r="BP14" s="30" t="str">
        <f t="shared" si="16"/>
        <v>X</v>
      </c>
      <c r="BQ14" s="30" t="str">
        <f t="shared" si="16"/>
        <v>X</v>
      </c>
      <c r="BR14" s="30" t="str">
        <f t="shared" si="16"/>
        <v>X</v>
      </c>
      <c r="BS14" s="30" t="str">
        <f t="shared" si="16"/>
        <v>X</v>
      </c>
      <c r="BT14" s="30" t="str">
        <f t="shared" si="16"/>
        <v>X</v>
      </c>
      <c r="BU14" s="30" t="str">
        <f t="shared" si="16"/>
        <v>X</v>
      </c>
      <c r="BV14" s="30" t="str">
        <f t="shared" si="16"/>
        <v>X</v>
      </c>
    </row>
    <row r="15" spans="2:77" ht="20.25" customHeight="1" x14ac:dyDescent="0.15"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T15" s="124"/>
      <c r="U15" s="47" t="s">
        <v>13</v>
      </c>
      <c r="V15" s="125" t="s">
        <v>29</v>
      </c>
      <c r="W15" s="125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27"/>
      <c r="AN15" s="27"/>
      <c r="AO15" s="53"/>
      <c r="AP15" s="53"/>
      <c r="AQ15" s="38">
        <f t="shared" ref="AQ15:BE15" si="19">IF(X15&lt;0.0501,IF(X15=0,1,0),1)</f>
        <v>1</v>
      </c>
      <c r="AR15" s="38">
        <f t="shared" si="19"/>
        <v>1</v>
      </c>
      <c r="AS15" s="38">
        <f t="shared" si="19"/>
        <v>1</v>
      </c>
      <c r="AT15" s="38">
        <f t="shared" si="19"/>
        <v>1</v>
      </c>
      <c r="AU15" s="38">
        <f t="shared" si="19"/>
        <v>1</v>
      </c>
      <c r="AV15" s="38">
        <f t="shared" si="19"/>
        <v>1</v>
      </c>
      <c r="AW15" s="38">
        <f t="shared" si="19"/>
        <v>1</v>
      </c>
      <c r="AX15" s="38">
        <f t="shared" si="19"/>
        <v>1</v>
      </c>
      <c r="AY15" s="38">
        <f t="shared" si="19"/>
        <v>1</v>
      </c>
      <c r="AZ15" s="38">
        <f t="shared" si="19"/>
        <v>1</v>
      </c>
      <c r="BA15" s="38">
        <f t="shared" si="19"/>
        <v>1</v>
      </c>
      <c r="BB15" s="38">
        <f t="shared" si="19"/>
        <v>1</v>
      </c>
      <c r="BC15" s="38">
        <f t="shared" si="19"/>
        <v>1</v>
      </c>
      <c r="BD15" s="38">
        <f t="shared" si="19"/>
        <v>1</v>
      </c>
      <c r="BE15" s="38">
        <f t="shared" si="19"/>
        <v>1</v>
      </c>
      <c r="BG15" s="30" t="s">
        <v>64</v>
      </c>
      <c r="BH15" s="30" t="str">
        <f t="shared" si="16"/>
        <v>X</v>
      </c>
      <c r="BI15" s="30" t="str">
        <f t="shared" si="16"/>
        <v>X</v>
      </c>
      <c r="BJ15" s="30" t="str">
        <f t="shared" si="16"/>
        <v>X</v>
      </c>
      <c r="BK15" s="30" t="str">
        <f t="shared" si="16"/>
        <v>X</v>
      </c>
      <c r="BL15" s="30" t="str">
        <f t="shared" si="16"/>
        <v>X</v>
      </c>
      <c r="BM15" s="30" t="str">
        <f t="shared" si="16"/>
        <v>X</v>
      </c>
      <c r="BN15" s="30" t="str">
        <f t="shared" si="16"/>
        <v>X</v>
      </c>
      <c r="BO15" s="30" t="str">
        <f t="shared" si="16"/>
        <v>X</v>
      </c>
      <c r="BP15" s="30" t="str">
        <f t="shared" si="16"/>
        <v>X</v>
      </c>
      <c r="BQ15" s="30" t="str">
        <f t="shared" si="16"/>
        <v>X</v>
      </c>
      <c r="BR15" s="30" t="str">
        <f t="shared" si="16"/>
        <v>X</v>
      </c>
      <c r="BS15" s="30" t="str">
        <f t="shared" si="16"/>
        <v>X</v>
      </c>
      <c r="BT15" s="30" t="str">
        <f t="shared" si="16"/>
        <v>X</v>
      </c>
      <c r="BU15" s="30" t="str">
        <f t="shared" si="16"/>
        <v>X</v>
      </c>
      <c r="BV15" s="30" t="str">
        <f t="shared" si="16"/>
        <v>X</v>
      </c>
    </row>
    <row r="16" spans="2:77" ht="20.25" customHeight="1" x14ac:dyDescent="0.15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T16" s="124"/>
      <c r="U16" s="47" t="s">
        <v>14</v>
      </c>
      <c r="V16" s="8">
        <v>15</v>
      </c>
      <c r="W16" s="49" t="s">
        <v>24</v>
      </c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27"/>
      <c r="AN16" s="27"/>
      <c r="AO16" s="53"/>
      <c r="AP16" s="53"/>
      <c r="AQ16" s="38">
        <f t="shared" ref="AQ16:BE16" si="20">IF(14.9499&lt;X16,IF(X16&lt;15.0501,0,1),1)</f>
        <v>1</v>
      </c>
      <c r="AR16" s="38">
        <f t="shared" si="20"/>
        <v>1</v>
      </c>
      <c r="AS16" s="38">
        <f t="shared" si="20"/>
        <v>1</v>
      </c>
      <c r="AT16" s="38">
        <f t="shared" si="20"/>
        <v>1</v>
      </c>
      <c r="AU16" s="38">
        <f t="shared" si="20"/>
        <v>1</v>
      </c>
      <c r="AV16" s="38">
        <f t="shared" si="20"/>
        <v>1</v>
      </c>
      <c r="AW16" s="38">
        <f t="shared" si="20"/>
        <v>1</v>
      </c>
      <c r="AX16" s="38">
        <f t="shared" si="20"/>
        <v>1</v>
      </c>
      <c r="AY16" s="38">
        <f t="shared" si="20"/>
        <v>1</v>
      </c>
      <c r="AZ16" s="38">
        <f t="shared" si="20"/>
        <v>1</v>
      </c>
      <c r="BA16" s="38">
        <f t="shared" si="20"/>
        <v>1</v>
      </c>
      <c r="BB16" s="38">
        <f t="shared" si="20"/>
        <v>1</v>
      </c>
      <c r="BC16" s="38">
        <f t="shared" si="20"/>
        <v>1</v>
      </c>
      <c r="BD16" s="38">
        <f t="shared" si="20"/>
        <v>1</v>
      </c>
      <c r="BE16" s="38">
        <f t="shared" si="20"/>
        <v>1</v>
      </c>
      <c r="BG16" s="30" t="s">
        <v>65</v>
      </c>
      <c r="BH16" s="30" t="str">
        <f t="shared" si="16"/>
        <v>X</v>
      </c>
      <c r="BI16" s="30" t="str">
        <f t="shared" si="16"/>
        <v>X</v>
      </c>
      <c r="BJ16" s="30" t="str">
        <f t="shared" si="16"/>
        <v>X</v>
      </c>
      <c r="BK16" s="30" t="str">
        <f t="shared" si="16"/>
        <v>X</v>
      </c>
      <c r="BL16" s="30" t="str">
        <f t="shared" si="16"/>
        <v>X</v>
      </c>
      <c r="BM16" s="30" t="str">
        <f t="shared" si="16"/>
        <v>X</v>
      </c>
      <c r="BN16" s="30" t="str">
        <f t="shared" si="16"/>
        <v>X</v>
      </c>
      <c r="BO16" s="30" t="str">
        <f t="shared" si="16"/>
        <v>X</v>
      </c>
      <c r="BP16" s="30" t="str">
        <f t="shared" si="16"/>
        <v>X</v>
      </c>
      <c r="BQ16" s="30" t="str">
        <f t="shared" si="16"/>
        <v>X</v>
      </c>
      <c r="BR16" s="30" t="str">
        <f t="shared" si="16"/>
        <v>X</v>
      </c>
      <c r="BS16" s="30" t="str">
        <f t="shared" si="16"/>
        <v>X</v>
      </c>
      <c r="BT16" s="30" t="str">
        <f t="shared" si="16"/>
        <v>X</v>
      </c>
      <c r="BU16" s="30" t="str">
        <f t="shared" si="16"/>
        <v>X</v>
      </c>
      <c r="BV16" s="30" t="str">
        <f t="shared" si="16"/>
        <v>X</v>
      </c>
    </row>
    <row r="17" spans="2:74" ht="20.25" customHeight="1" x14ac:dyDescent="0.15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T17" s="122" t="s">
        <v>75</v>
      </c>
      <c r="U17" s="122"/>
      <c r="V17" s="122"/>
      <c r="W17" s="122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27"/>
      <c r="AN17" s="27"/>
      <c r="AO17" s="53"/>
      <c r="AP17" s="53"/>
      <c r="AQ17" s="38">
        <f t="shared" ref="AQ17:BE17" si="21">IF(X17=1,0,1)</f>
        <v>1</v>
      </c>
      <c r="AR17" s="38">
        <f t="shared" si="21"/>
        <v>1</v>
      </c>
      <c r="AS17" s="38">
        <f t="shared" si="21"/>
        <v>1</v>
      </c>
      <c r="AT17" s="38">
        <f t="shared" si="21"/>
        <v>1</v>
      </c>
      <c r="AU17" s="38">
        <f t="shared" si="21"/>
        <v>1</v>
      </c>
      <c r="AV17" s="38">
        <f t="shared" si="21"/>
        <v>1</v>
      </c>
      <c r="AW17" s="38">
        <f t="shared" si="21"/>
        <v>1</v>
      </c>
      <c r="AX17" s="38">
        <f t="shared" si="21"/>
        <v>1</v>
      </c>
      <c r="AY17" s="38">
        <f t="shared" si="21"/>
        <v>1</v>
      </c>
      <c r="AZ17" s="38">
        <f t="shared" si="21"/>
        <v>1</v>
      </c>
      <c r="BA17" s="38">
        <f t="shared" si="21"/>
        <v>1</v>
      </c>
      <c r="BB17" s="38">
        <f t="shared" si="21"/>
        <v>1</v>
      </c>
      <c r="BC17" s="38">
        <f t="shared" si="21"/>
        <v>1</v>
      </c>
      <c r="BD17" s="38">
        <f t="shared" si="21"/>
        <v>1</v>
      </c>
      <c r="BE17" s="38">
        <f t="shared" si="21"/>
        <v>1</v>
      </c>
    </row>
    <row r="18" spans="2:74" ht="20.25" customHeight="1" x14ac:dyDescent="0.15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T18" s="122" t="s">
        <v>52</v>
      </c>
      <c r="U18" s="122"/>
      <c r="V18" s="122"/>
      <c r="W18" s="122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27"/>
      <c r="AN18" s="27"/>
      <c r="AO18" s="28"/>
      <c r="AP18" s="28"/>
      <c r="AQ18" s="38">
        <f t="shared" ref="AQ18:BE18" si="22">IF(X18&lt;180,IF(X18=0,1,0),1)</f>
        <v>1</v>
      </c>
      <c r="AR18" s="38">
        <f t="shared" si="22"/>
        <v>1</v>
      </c>
      <c r="AS18" s="38">
        <f t="shared" si="22"/>
        <v>1</v>
      </c>
      <c r="AT18" s="38">
        <f t="shared" si="22"/>
        <v>1</v>
      </c>
      <c r="AU18" s="38">
        <f t="shared" si="22"/>
        <v>1</v>
      </c>
      <c r="AV18" s="38">
        <f t="shared" si="22"/>
        <v>1</v>
      </c>
      <c r="AW18" s="38">
        <f t="shared" si="22"/>
        <v>1</v>
      </c>
      <c r="AX18" s="38">
        <f t="shared" si="22"/>
        <v>1</v>
      </c>
      <c r="AY18" s="38">
        <f t="shared" si="22"/>
        <v>1</v>
      </c>
      <c r="AZ18" s="38">
        <f t="shared" si="22"/>
        <v>1</v>
      </c>
      <c r="BA18" s="38">
        <f t="shared" si="22"/>
        <v>1</v>
      </c>
      <c r="BB18" s="38">
        <f t="shared" si="22"/>
        <v>1</v>
      </c>
      <c r="BC18" s="38">
        <f t="shared" si="22"/>
        <v>1</v>
      </c>
      <c r="BD18" s="38">
        <f t="shared" si="22"/>
        <v>1</v>
      </c>
      <c r="BE18" s="38">
        <f t="shared" si="22"/>
        <v>1</v>
      </c>
      <c r="BG18" s="112" t="s">
        <v>72</v>
      </c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2"/>
      <c r="BS18" s="112"/>
      <c r="BT18" s="112"/>
      <c r="BU18" s="112"/>
      <c r="BV18" s="112"/>
    </row>
    <row r="19" spans="2:74" ht="20.25" customHeight="1" x14ac:dyDescent="0.15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T19" s="130" t="s">
        <v>58</v>
      </c>
      <c r="U19" s="131" t="s">
        <v>53</v>
      </c>
      <c r="V19" s="131"/>
      <c r="W19" s="131"/>
      <c r="X19" s="47" t="s">
        <v>59</v>
      </c>
      <c r="Y19" s="47" t="s">
        <v>59</v>
      </c>
      <c r="Z19" s="47" t="s">
        <v>59</v>
      </c>
      <c r="AA19" s="47" t="s">
        <v>59</v>
      </c>
      <c r="AB19" s="47" t="s">
        <v>59</v>
      </c>
      <c r="AC19" s="47" t="s">
        <v>59</v>
      </c>
      <c r="AD19" s="47" t="s">
        <v>59</v>
      </c>
      <c r="AE19" s="47" t="s">
        <v>59</v>
      </c>
      <c r="AF19" s="47" t="s">
        <v>59</v>
      </c>
      <c r="AG19" s="47" t="s">
        <v>59</v>
      </c>
      <c r="AH19" s="47" t="s">
        <v>59</v>
      </c>
      <c r="AI19" s="47" t="s">
        <v>59</v>
      </c>
      <c r="AJ19" s="47" t="s">
        <v>59</v>
      </c>
      <c r="AK19" s="47" t="s">
        <v>59</v>
      </c>
      <c r="AL19" s="47" t="s">
        <v>59</v>
      </c>
      <c r="AM19" s="27"/>
      <c r="AN19" s="27"/>
      <c r="AO19" s="26"/>
      <c r="AP19" s="26"/>
      <c r="AQ19" s="27">
        <f t="shared" ref="AQ19:BE23" si="23">IF(X19="有",1,0)</f>
        <v>1</v>
      </c>
      <c r="AR19" s="27">
        <f t="shared" si="23"/>
        <v>1</v>
      </c>
      <c r="AS19" s="27">
        <f t="shared" si="23"/>
        <v>1</v>
      </c>
      <c r="AT19" s="27">
        <f t="shared" si="23"/>
        <v>1</v>
      </c>
      <c r="AU19" s="27">
        <f t="shared" si="23"/>
        <v>1</v>
      </c>
      <c r="AV19" s="27">
        <f t="shared" si="23"/>
        <v>1</v>
      </c>
      <c r="AW19" s="27">
        <f t="shared" si="23"/>
        <v>1</v>
      </c>
      <c r="AX19" s="27">
        <f t="shared" si="23"/>
        <v>1</v>
      </c>
      <c r="AY19" s="27">
        <f t="shared" si="23"/>
        <v>1</v>
      </c>
      <c r="AZ19" s="27">
        <f t="shared" si="23"/>
        <v>1</v>
      </c>
      <c r="BA19" s="27">
        <f t="shared" si="23"/>
        <v>1</v>
      </c>
      <c r="BB19" s="27">
        <f t="shared" si="23"/>
        <v>1</v>
      </c>
      <c r="BC19" s="27">
        <f t="shared" si="23"/>
        <v>1</v>
      </c>
      <c r="BD19" s="27">
        <f t="shared" si="23"/>
        <v>1</v>
      </c>
      <c r="BE19" s="27">
        <f t="shared" si="23"/>
        <v>1</v>
      </c>
      <c r="BG19" s="30" t="s">
        <v>69</v>
      </c>
      <c r="BH19" s="27">
        <v>1</v>
      </c>
      <c r="BI19" s="38">
        <v>2</v>
      </c>
      <c r="BJ19" s="27">
        <v>3</v>
      </c>
      <c r="BK19" s="38">
        <v>4</v>
      </c>
      <c r="BL19" s="27">
        <v>5</v>
      </c>
      <c r="BM19" s="38">
        <v>6</v>
      </c>
      <c r="BN19" s="27">
        <v>7</v>
      </c>
      <c r="BO19" s="38">
        <v>8</v>
      </c>
      <c r="BP19" s="27">
        <v>9</v>
      </c>
      <c r="BQ19" s="38">
        <v>10</v>
      </c>
      <c r="BR19" s="27">
        <v>11</v>
      </c>
      <c r="BS19" s="38">
        <v>12</v>
      </c>
      <c r="BT19" s="27">
        <v>13</v>
      </c>
      <c r="BU19" s="38">
        <v>14</v>
      </c>
      <c r="BV19" s="27">
        <v>15</v>
      </c>
    </row>
    <row r="20" spans="2:74" ht="20.25" customHeight="1" x14ac:dyDescent="0.15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T20" s="130"/>
      <c r="U20" s="131" t="s">
        <v>54</v>
      </c>
      <c r="V20" s="131"/>
      <c r="W20" s="131"/>
      <c r="X20" s="47" t="s">
        <v>59</v>
      </c>
      <c r="Y20" s="47" t="s">
        <v>59</v>
      </c>
      <c r="Z20" s="47" t="s">
        <v>59</v>
      </c>
      <c r="AA20" s="47" t="s">
        <v>59</v>
      </c>
      <c r="AB20" s="47" t="s">
        <v>59</v>
      </c>
      <c r="AC20" s="47" t="s">
        <v>59</v>
      </c>
      <c r="AD20" s="47" t="s">
        <v>59</v>
      </c>
      <c r="AE20" s="47" t="s">
        <v>59</v>
      </c>
      <c r="AF20" s="47" t="s">
        <v>59</v>
      </c>
      <c r="AG20" s="47" t="s">
        <v>59</v>
      </c>
      <c r="AH20" s="47" t="s">
        <v>59</v>
      </c>
      <c r="AI20" s="47" t="s">
        <v>59</v>
      </c>
      <c r="AJ20" s="47" t="s">
        <v>59</v>
      </c>
      <c r="AK20" s="47" t="s">
        <v>59</v>
      </c>
      <c r="AL20" s="47" t="s">
        <v>59</v>
      </c>
      <c r="AM20" s="27"/>
      <c r="AN20" s="27"/>
      <c r="AO20" s="48"/>
      <c r="AP20" s="36"/>
      <c r="AQ20" s="27">
        <f t="shared" si="23"/>
        <v>1</v>
      </c>
      <c r="AR20" s="27">
        <f t="shared" si="23"/>
        <v>1</v>
      </c>
      <c r="AS20" s="27">
        <f t="shared" si="23"/>
        <v>1</v>
      </c>
      <c r="AT20" s="27">
        <f t="shared" si="23"/>
        <v>1</v>
      </c>
      <c r="AU20" s="27">
        <f t="shared" si="23"/>
        <v>1</v>
      </c>
      <c r="AV20" s="27">
        <f t="shared" si="23"/>
        <v>1</v>
      </c>
      <c r="AW20" s="27">
        <f t="shared" si="23"/>
        <v>1</v>
      </c>
      <c r="AX20" s="27">
        <f t="shared" si="23"/>
        <v>1</v>
      </c>
      <c r="AY20" s="27">
        <f t="shared" si="23"/>
        <v>1</v>
      </c>
      <c r="AZ20" s="27">
        <f t="shared" si="23"/>
        <v>1</v>
      </c>
      <c r="BA20" s="27">
        <f t="shared" si="23"/>
        <v>1</v>
      </c>
      <c r="BB20" s="27">
        <f t="shared" si="23"/>
        <v>1</v>
      </c>
      <c r="BC20" s="27">
        <f t="shared" si="23"/>
        <v>1</v>
      </c>
      <c r="BD20" s="27">
        <f t="shared" si="23"/>
        <v>1</v>
      </c>
      <c r="BE20" s="27">
        <f t="shared" si="23"/>
        <v>1</v>
      </c>
      <c r="BG20" s="30" t="s">
        <v>61</v>
      </c>
      <c r="BH20" s="30" t="str">
        <f>IF(BH12="X","",IF(BH12&lt;1.5,IF(BH12=1,$BY$3,$BY$2),$BY$4))</f>
        <v/>
      </c>
      <c r="BI20" s="30" t="str">
        <f t="shared" ref="BI20:BV20" si="24">IF(BI12="X","",IF(BI12&lt;1.5,IF(BI12=1,$BY$3,$BY$2),$BY$4))</f>
        <v/>
      </c>
      <c r="BJ20" s="30" t="str">
        <f t="shared" si="24"/>
        <v/>
      </c>
      <c r="BK20" s="30" t="str">
        <f t="shared" si="24"/>
        <v/>
      </c>
      <c r="BL20" s="30" t="str">
        <f t="shared" si="24"/>
        <v/>
      </c>
      <c r="BM20" s="30" t="str">
        <f t="shared" si="24"/>
        <v/>
      </c>
      <c r="BN20" s="30" t="str">
        <f t="shared" si="24"/>
        <v/>
      </c>
      <c r="BO20" s="30" t="str">
        <f t="shared" si="24"/>
        <v/>
      </c>
      <c r="BP20" s="30" t="str">
        <f t="shared" si="24"/>
        <v/>
      </c>
      <c r="BQ20" s="30" t="str">
        <f t="shared" si="24"/>
        <v/>
      </c>
      <c r="BR20" s="30" t="str">
        <f t="shared" si="24"/>
        <v/>
      </c>
      <c r="BS20" s="30" t="str">
        <f t="shared" si="24"/>
        <v/>
      </c>
      <c r="BT20" s="30" t="str">
        <f t="shared" si="24"/>
        <v/>
      </c>
      <c r="BU20" s="30" t="str">
        <f t="shared" si="24"/>
        <v/>
      </c>
      <c r="BV20" s="30" t="str">
        <f t="shared" si="24"/>
        <v/>
      </c>
    </row>
    <row r="21" spans="2:74" ht="20.25" customHeight="1" x14ac:dyDescent="0.15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T21" s="130"/>
      <c r="U21" s="132" t="s">
        <v>55</v>
      </c>
      <c r="V21" s="132"/>
      <c r="W21" s="132"/>
      <c r="X21" s="47" t="s">
        <v>59</v>
      </c>
      <c r="Y21" s="47" t="s">
        <v>59</v>
      </c>
      <c r="Z21" s="47" t="s">
        <v>59</v>
      </c>
      <c r="AA21" s="47" t="s">
        <v>59</v>
      </c>
      <c r="AB21" s="47" t="s">
        <v>59</v>
      </c>
      <c r="AC21" s="47" t="s">
        <v>59</v>
      </c>
      <c r="AD21" s="47" t="s">
        <v>59</v>
      </c>
      <c r="AE21" s="47" t="s">
        <v>59</v>
      </c>
      <c r="AF21" s="47" t="s">
        <v>59</v>
      </c>
      <c r="AG21" s="47" t="s">
        <v>59</v>
      </c>
      <c r="AH21" s="47" t="s">
        <v>59</v>
      </c>
      <c r="AI21" s="47" t="s">
        <v>59</v>
      </c>
      <c r="AJ21" s="47" t="s">
        <v>59</v>
      </c>
      <c r="AK21" s="47" t="s">
        <v>59</v>
      </c>
      <c r="AL21" s="47" t="s">
        <v>59</v>
      </c>
      <c r="AM21" s="27"/>
      <c r="AN21" s="27"/>
      <c r="AO21" s="48"/>
      <c r="AP21" s="36"/>
      <c r="AQ21" s="27">
        <f t="shared" si="23"/>
        <v>1</v>
      </c>
      <c r="AR21" s="27">
        <f t="shared" si="23"/>
        <v>1</v>
      </c>
      <c r="AS21" s="27">
        <f t="shared" si="23"/>
        <v>1</v>
      </c>
      <c r="AT21" s="27">
        <f t="shared" si="23"/>
        <v>1</v>
      </c>
      <c r="AU21" s="27">
        <f t="shared" si="23"/>
        <v>1</v>
      </c>
      <c r="AV21" s="27">
        <f t="shared" si="23"/>
        <v>1</v>
      </c>
      <c r="AW21" s="27">
        <f t="shared" si="23"/>
        <v>1</v>
      </c>
      <c r="AX21" s="27">
        <f t="shared" si="23"/>
        <v>1</v>
      </c>
      <c r="AY21" s="27">
        <f t="shared" si="23"/>
        <v>1</v>
      </c>
      <c r="AZ21" s="27">
        <f t="shared" si="23"/>
        <v>1</v>
      </c>
      <c r="BA21" s="27">
        <f t="shared" si="23"/>
        <v>1</v>
      </c>
      <c r="BB21" s="27">
        <f t="shared" si="23"/>
        <v>1</v>
      </c>
      <c r="BC21" s="27">
        <f t="shared" si="23"/>
        <v>1</v>
      </c>
      <c r="BD21" s="27">
        <f t="shared" si="23"/>
        <v>1</v>
      </c>
      <c r="BE21" s="27">
        <f t="shared" si="23"/>
        <v>1</v>
      </c>
      <c r="BG21" s="30" t="s">
        <v>62</v>
      </c>
      <c r="BH21" s="30" t="str">
        <f t="shared" ref="BH21:BV21" si="25">IF(BH13="X","",IF(BH13&lt;1.5,IF(BH13=1,$BY$3,$BY$2),$BY$4))</f>
        <v/>
      </c>
      <c r="BI21" s="30" t="str">
        <f t="shared" si="25"/>
        <v/>
      </c>
      <c r="BJ21" s="30" t="str">
        <f t="shared" si="25"/>
        <v/>
      </c>
      <c r="BK21" s="30" t="str">
        <f t="shared" si="25"/>
        <v/>
      </c>
      <c r="BL21" s="30" t="str">
        <f t="shared" si="25"/>
        <v/>
      </c>
      <c r="BM21" s="30" t="str">
        <f t="shared" si="25"/>
        <v/>
      </c>
      <c r="BN21" s="30" t="str">
        <f t="shared" si="25"/>
        <v/>
      </c>
      <c r="BO21" s="30" t="str">
        <f t="shared" si="25"/>
        <v/>
      </c>
      <c r="BP21" s="30" t="str">
        <f t="shared" si="25"/>
        <v/>
      </c>
      <c r="BQ21" s="30" t="str">
        <f t="shared" si="25"/>
        <v/>
      </c>
      <c r="BR21" s="30" t="str">
        <f t="shared" si="25"/>
        <v/>
      </c>
      <c r="BS21" s="30" t="str">
        <f t="shared" si="25"/>
        <v/>
      </c>
      <c r="BT21" s="30" t="str">
        <f t="shared" si="25"/>
        <v/>
      </c>
      <c r="BU21" s="30" t="str">
        <f t="shared" si="25"/>
        <v/>
      </c>
      <c r="BV21" s="30" t="str">
        <f t="shared" si="25"/>
        <v/>
      </c>
    </row>
    <row r="22" spans="2:74" ht="20.25" customHeight="1" x14ac:dyDescent="0.15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T22" s="130"/>
      <c r="U22" s="132" t="s">
        <v>56</v>
      </c>
      <c r="V22" s="132"/>
      <c r="W22" s="132"/>
      <c r="X22" s="47" t="s">
        <v>59</v>
      </c>
      <c r="Y22" s="47" t="s">
        <v>59</v>
      </c>
      <c r="Z22" s="47" t="s">
        <v>59</v>
      </c>
      <c r="AA22" s="47" t="s">
        <v>59</v>
      </c>
      <c r="AB22" s="47" t="s">
        <v>59</v>
      </c>
      <c r="AC22" s="47" t="s">
        <v>59</v>
      </c>
      <c r="AD22" s="47" t="s">
        <v>59</v>
      </c>
      <c r="AE22" s="47" t="s">
        <v>59</v>
      </c>
      <c r="AF22" s="47" t="s">
        <v>59</v>
      </c>
      <c r="AG22" s="47" t="s">
        <v>59</v>
      </c>
      <c r="AH22" s="47" t="s">
        <v>59</v>
      </c>
      <c r="AI22" s="47" t="s">
        <v>59</v>
      </c>
      <c r="AJ22" s="47" t="s">
        <v>59</v>
      </c>
      <c r="AK22" s="47" t="s">
        <v>59</v>
      </c>
      <c r="AL22" s="47" t="s">
        <v>59</v>
      </c>
      <c r="AM22" s="27"/>
      <c r="AN22" s="27"/>
      <c r="AO22" s="48"/>
      <c r="AP22" s="36"/>
      <c r="AQ22" s="27">
        <f t="shared" si="23"/>
        <v>1</v>
      </c>
      <c r="AR22" s="27">
        <f t="shared" si="23"/>
        <v>1</v>
      </c>
      <c r="AS22" s="27">
        <f t="shared" si="23"/>
        <v>1</v>
      </c>
      <c r="AT22" s="27">
        <f t="shared" si="23"/>
        <v>1</v>
      </c>
      <c r="AU22" s="27">
        <f t="shared" si="23"/>
        <v>1</v>
      </c>
      <c r="AV22" s="27">
        <f t="shared" si="23"/>
        <v>1</v>
      </c>
      <c r="AW22" s="27">
        <f t="shared" si="23"/>
        <v>1</v>
      </c>
      <c r="AX22" s="27">
        <f t="shared" si="23"/>
        <v>1</v>
      </c>
      <c r="AY22" s="27">
        <f t="shared" si="23"/>
        <v>1</v>
      </c>
      <c r="AZ22" s="27">
        <f t="shared" si="23"/>
        <v>1</v>
      </c>
      <c r="BA22" s="27">
        <f t="shared" si="23"/>
        <v>1</v>
      </c>
      <c r="BB22" s="27">
        <f t="shared" si="23"/>
        <v>1</v>
      </c>
      <c r="BC22" s="27">
        <f t="shared" si="23"/>
        <v>1</v>
      </c>
      <c r="BD22" s="27">
        <f t="shared" si="23"/>
        <v>1</v>
      </c>
      <c r="BE22" s="27">
        <f t="shared" si="23"/>
        <v>1</v>
      </c>
      <c r="BG22" s="30" t="s">
        <v>63</v>
      </c>
      <c r="BH22" s="30" t="str">
        <f t="shared" ref="BH22:BV22" si="26">IF(BH14="X","",IF(BH14&lt;1.5,IF(BH14=1,$BY$3,$BY$2),$BY$4))</f>
        <v/>
      </c>
      <c r="BI22" s="30" t="str">
        <f t="shared" si="26"/>
        <v/>
      </c>
      <c r="BJ22" s="30" t="str">
        <f t="shared" si="26"/>
        <v/>
      </c>
      <c r="BK22" s="30" t="str">
        <f t="shared" si="26"/>
        <v/>
      </c>
      <c r="BL22" s="30" t="str">
        <f t="shared" si="26"/>
        <v/>
      </c>
      <c r="BM22" s="30" t="str">
        <f t="shared" si="26"/>
        <v/>
      </c>
      <c r="BN22" s="30" t="str">
        <f t="shared" si="26"/>
        <v/>
      </c>
      <c r="BO22" s="30" t="str">
        <f t="shared" si="26"/>
        <v/>
      </c>
      <c r="BP22" s="30" t="str">
        <f t="shared" si="26"/>
        <v/>
      </c>
      <c r="BQ22" s="30" t="str">
        <f t="shared" si="26"/>
        <v/>
      </c>
      <c r="BR22" s="30" t="str">
        <f t="shared" si="26"/>
        <v/>
      </c>
      <c r="BS22" s="30" t="str">
        <f t="shared" si="26"/>
        <v/>
      </c>
      <c r="BT22" s="30" t="str">
        <f t="shared" si="26"/>
        <v/>
      </c>
      <c r="BU22" s="30" t="str">
        <f t="shared" si="26"/>
        <v/>
      </c>
      <c r="BV22" s="30" t="str">
        <f t="shared" si="26"/>
        <v/>
      </c>
    </row>
    <row r="23" spans="2:74" ht="20.25" customHeight="1" x14ac:dyDescent="0.15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T23" s="130"/>
      <c r="U23" s="86" t="s">
        <v>34</v>
      </c>
      <c r="V23" s="86"/>
      <c r="W23" s="86"/>
      <c r="X23" s="47" t="s">
        <v>59</v>
      </c>
      <c r="Y23" s="47" t="s">
        <v>59</v>
      </c>
      <c r="Z23" s="47" t="s">
        <v>59</v>
      </c>
      <c r="AA23" s="47" t="s">
        <v>59</v>
      </c>
      <c r="AB23" s="47" t="s">
        <v>59</v>
      </c>
      <c r="AC23" s="47" t="s">
        <v>59</v>
      </c>
      <c r="AD23" s="47" t="s">
        <v>59</v>
      </c>
      <c r="AE23" s="47" t="s">
        <v>59</v>
      </c>
      <c r="AF23" s="47" t="s">
        <v>59</v>
      </c>
      <c r="AG23" s="47" t="s">
        <v>59</v>
      </c>
      <c r="AH23" s="47" t="s">
        <v>59</v>
      </c>
      <c r="AI23" s="47" t="s">
        <v>59</v>
      </c>
      <c r="AJ23" s="47" t="s">
        <v>59</v>
      </c>
      <c r="AK23" s="47" t="s">
        <v>59</v>
      </c>
      <c r="AL23" s="47" t="s">
        <v>59</v>
      </c>
      <c r="AM23" s="27"/>
      <c r="AN23" s="27"/>
      <c r="AO23" s="48"/>
      <c r="AP23" s="36"/>
      <c r="AQ23" s="27">
        <f t="shared" si="23"/>
        <v>1</v>
      </c>
      <c r="AR23" s="27">
        <f t="shared" si="23"/>
        <v>1</v>
      </c>
      <c r="AS23" s="27">
        <f t="shared" si="23"/>
        <v>1</v>
      </c>
      <c r="AT23" s="27">
        <f t="shared" si="23"/>
        <v>1</v>
      </c>
      <c r="AU23" s="27">
        <f t="shared" si="23"/>
        <v>1</v>
      </c>
      <c r="AV23" s="27">
        <f t="shared" si="23"/>
        <v>1</v>
      </c>
      <c r="AW23" s="27">
        <f t="shared" si="23"/>
        <v>1</v>
      </c>
      <c r="AX23" s="27">
        <f t="shared" si="23"/>
        <v>1</v>
      </c>
      <c r="AY23" s="27">
        <f t="shared" si="23"/>
        <v>1</v>
      </c>
      <c r="AZ23" s="27">
        <f t="shared" si="23"/>
        <v>1</v>
      </c>
      <c r="BA23" s="27">
        <f t="shared" si="23"/>
        <v>1</v>
      </c>
      <c r="BB23" s="27">
        <f t="shared" si="23"/>
        <v>1</v>
      </c>
      <c r="BC23" s="27">
        <f t="shared" si="23"/>
        <v>1</v>
      </c>
      <c r="BD23" s="27">
        <f t="shared" si="23"/>
        <v>1</v>
      </c>
      <c r="BE23" s="27">
        <f t="shared" si="23"/>
        <v>1</v>
      </c>
      <c r="BG23" s="30" t="s">
        <v>64</v>
      </c>
      <c r="BH23" s="30" t="str">
        <f t="shared" ref="BH23:BV23" si="27">IF(BH15="X","",IF(BH15&lt;1.5,IF(BH15=1,$BY$3,$BY$2),$BY$4))</f>
        <v/>
      </c>
      <c r="BI23" s="30" t="str">
        <f t="shared" si="27"/>
        <v/>
      </c>
      <c r="BJ23" s="30" t="str">
        <f t="shared" si="27"/>
        <v/>
      </c>
      <c r="BK23" s="30" t="str">
        <f t="shared" si="27"/>
        <v/>
      </c>
      <c r="BL23" s="30" t="str">
        <f t="shared" si="27"/>
        <v/>
      </c>
      <c r="BM23" s="30" t="str">
        <f t="shared" si="27"/>
        <v/>
      </c>
      <c r="BN23" s="30" t="str">
        <f t="shared" si="27"/>
        <v/>
      </c>
      <c r="BO23" s="30" t="str">
        <f t="shared" si="27"/>
        <v/>
      </c>
      <c r="BP23" s="30" t="str">
        <f t="shared" si="27"/>
        <v/>
      </c>
      <c r="BQ23" s="30" t="str">
        <f t="shared" si="27"/>
        <v/>
      </c>
      <c r="BR23" s="30" t="str">
        <f t="shared" si="27"/>
        <v/>
      </c>
      <c r="BS23" s="30" t="str">
        <f t="shared" si="27"/>
        <v/>
      </c>
      <c r="BT23" s="30" t="str">
        <f t="shared" si="27"/>
        <v/>
      </c>
      <c r="BU23" s="30" t="str">
        <f t="shared" si="27"/>
        <v/>
      </c>
      <c r="BV23" s="30" t="str">
        <f t="shared" si="27"/>
        <v/>
      </c>
    </row>
    <row r="24" spans="2:74" ht="20.25" customHeight="1" x14ac:dyDescent="0.15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T24" s="130" t="s">
        <v>57</v>
      </c>
      <c r="U24" s="131" t="s">
        <v>53</v>
      </c>
      <c r="V24" s="131"/>
      <c r="W24" s="131"/>
      <c r="X24" s="47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37"/>
      <c r="AN24" s="37"/>
      <c r="AO24" s="48"/>
      <c r="AP24" s="36"/>
      <c r="AQ24" s="27">
        <f t="shared" ref="AQ24:BE28" si="28">IF(X24="有",-1,0)</f>
        <v>0</v>
      </c>
      <c r="AR24" s="27">
        <f t="shared" si="28"/>
        <v>0</v>
      </c>
      <c r="AS24" s="27">
        <f t="shared" si="28"/>
        <v>0</v>
      </c>
      <c r="AT24" s="27">
        <f t="shared" si="28"/>
        <v>0</v>
      </c>
      <c r="AU24" s="27">
        <f t="shared" si="28"/>
        <v>0</v>
      </c>
      <c r="AV24" s="27">
        <f t="shared" si="28"/>
        <v>0</v>
      </c>
      <c r="AW24" s="27">
        <f t="shared" si="28"/>
        <v>0</v>
      </c>
      <c r="AX24" s="27">
        <f t="shared" si="28"/>
        <v>0</v>
      </c>
      <c r="AY24" s="27">
        <f t="shared" si="28"/>
        <v>0</v>
      </c>
      <c r="AZ24" s="27">
        <f t="shared" si="28"/>
        <v>0</v>
      </c>
      <c r="BA24" s="27">
        <f t="shared" si="28"/>
        <v>0</v>
      </c>
      <c r="BB24" s="27">
        <f t="shared" si="28"/>
        <v>0</v>
      </c>
      <c r="BC24" s="27">
        <f t="shared" si="28"/>
        <v>0</v>
      </c>
      <c r="BD24" s="27">
        <f t="shared" si="28"/>
        <v>0</v>
      </c>
      <c r="BE24" s="27">
        <f t="shared" si="28"/>
        <v>0</v>
      </c>
      <c r="BG24" s="30" t="s">
        <v>65</v>
      </c>
      <c r="BH24" s="30" t="str">
        <f t="shared" ref="BH24:BV24" si="29">IF(BH16="X","",IF(BH16&lt;1.5,IF(BH16=1,$BY$3,$BY$2),$BY$4))</f>
        <v/>
      </c>
      <c r="BI24" s="30" t="str">
        <f t="shared" si="29"/>
        <v/>
      </c>
      <c r="BJ24" s="30" t="str">
        <f t="shared" si="29"/>
        <v/>
      </c>
      <c r="BK24" s="30" t="str">
        <f t="shared" si="29"/>
        <v/>
      </c>
      <c r="BL24" s="30" t="str">
        <f t="shared" si="29"/>
        <v/>
      </c>
      <c r="BM24" s="30" t="str">
        <f t="shared" si="29"/>
        <v/>
      </c>
      <c r="BN24" s="30" t="str">
        <f t="shared" si="29"/>
        <v/>
      </c>
      <c r="BO24" s="30" t="str">
        <f t="shared" si="29"/>
        <v/>
      </c>
      <c r="BP24" s="30" t="str">
        <f t="shared" si="29"/>
        <v/>
      </c>
      <c r="BQ24" s="30" t="str">
        <f t="shared" si="29"/>
        <v/>
      </c>
      <c r="BR24" s="30" t="str">
        <f t="shared" si="29"/>
        <v/>
      </c>
      <c r="BS24" s="30" t="str">
        <f t="shared" si="29"/>
        <v/>
      </c>
      <c r="BT24" s="30" t="str">
        <f t="shared" si="29"/>
        <v/>
      </c>
      <c r="BU24" s="30" t="str">
        <f t="shared" si="29"/>
        <v/>
      </c>
      <c r="BV24" s="30" t="str">
        <f t="shared" si="29"/>
        <v/>
      </c>
    </row>
    <row r="25" spans="2:74" ht="20.25" customHeight="1" x14ac:dyDescent="0.15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T25" s="130"/>
      <c r="U25" s="131" t="s">
        <v>54</v>
      </c>
      <c r="V25" s="131"/>
      <c r="W25" s="131"/>
      <c r="X25" s="47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37"/>
      <c r="AN25" s="37"/>
      <c r="AO25" s="48"/>
      <c r="AP25" s="36"/>
      <c r="AQ25" s="27">
        <f t="shared" si="28"/>
        <v>0</v>
      </c>
      <c r="AR25" s="27">
        <f t="shared" si="28"/>
        <v>0</v>
      </c>
      <c r="AS25" s="27">
        <f t="shared" si="28"/>
        <v>0</v>
      </c>
      <c r="AT25" s="27">
        <f t="shared" si="28"/>
        <v>0</v>
      </c>
      <c r="AU25" s="27">
        <f t="shared" si="28"/>
        <v>0</v>
      </c>
      <c r="AV25" s="27">
        <f t="shared" si="28"/>
        <v>0</v>
      </c>
      <c r="AW25" s="27">
        <f t="shared" si="28"/>
        <v>0</v>
      </c>
      <c r="AX25" s="27">
        <f t="shared" si="28"/>
        <v>0</v>
      </c>
      <c r="AY25" s="27">
        <f t="shared" si="28"/>
        <v>0</v>
      </c>
      <c r="AZ25" s="27">
        <f t="shared" si="28"/>
        <v>0</v>
      </c>
      <c r="BA25" s="27">
        <f t="shared" si="28"/>
        <v>0</v>
      </c>
      <c r="BB25" s="27">
        <f t="shared" si="28"/>
        <v>0</v>
      </c>
      <c r="BC25" s="27">
        <f t="shared" si="28"/>
        <v>0</v>
      </c>
      <c r="BD25" s="27">
        <f t="shared" si="28"/>
        <v>0</v>
      </c>
      <c r="BE25" s="27">
        <f t="shared" si="28"/>
        <v>0</v>
      </c>
      <c r="BG25" s="38" t="s">
        <v>73</v>
      </c>
      <c r="BH25" s="30">
        <f>COUNTIF(BH$20:BH$24,"S")</f>
        <v>0</v>
      </c>
      <c r="BI25" s="30">
        <f t="shared" ref="BI25:BV25" si="30">COUNTIF(BI$20:BI$24,"S")</f>
        <v>0</v>
      </c>
      <c r="BJ25" s="30">
        <f t="shared" si="30"/>
        <v>0</v>
      </c>
      <c r="BK25" s="30">
        <f t="shared" si="30"/>
        <v>0</v>
      </c>
      <c r="BL25" s="30">
        <f t="shared" si="30"/>
        <v>0</v>
      </c>
      <c r="BM25" s="30">
        <f t="shared" si="30"/>
        <v>0</v>
      </c>
      <c r="BN25" s="30">
        <f t="shared" si="30"/>
        <v>0</v>
      </c>
      <c r="BO25" s="30">
        <f t="shared" si="30"/>
        <v>0</v>
      </c>
      <c r="BP25" s="30">
        <f t="shared" si="30"/>
        <v>0</v>
      </c>
      <c r="BQ25" s="30">
        <f t="shared" si="30"/>
        <v>0</v>
      </c>
      <c r="BR25" s="30">
        <f t="shared" si="30"/>
        <v>0</v>
      </c>
      <c r="BS25" s="30">
        <f t="shared" si="30"/>
        <v>0</v>
      </c>
      <c r="BT25" s="30">
        <f t="shared" si="30"/>
        <v>0</v>
      </c>
      <c r="BU25" s="30">
        <f t="shared" si="30"/>
        <v>0</v>
      </c>
      <c r="BV25" s="30">
        <f t="shared" si="30"/>
        <v>0</v>
      </c>
    </row>
    <row r="26" spans="2:74" ht="20.25" customHeight="1" x14ac:dyDescent="0.15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T26" s="130"/>
      <c r="U26" s="132" t="s">
        <v>55</v>
      </c>
      <c r="V26" s="132"/>
      <c r="W26" s="132"/>
      <c r="X26" s="47"/>
      <c r="Y26" s="70"/>
      <c r="Z26" s="70"/>
      <c r="AA26" s="70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27"/>
      <c r="AN26" s="27"/>
      <c r="AO26" s="28"/>
      <c r="AP26" s="28"/>
      <c r="AQ26" s="27">
        <f t="shared" si="28"/>
        <v>0</v>
      </c>
      <c r="AR26" s="27">
        <f t="shared" si="28"/>
        <v>0</v>
      </c>
      <c r="AS26" s="27">
        <f t="shared" si="28"/>
        <v>0</v>
      </c>
      <c r="AT26" s="27">
        <f t="shared" si="28"/>
        <v>0</v>
      </c>
      <c r="AU26" s="27">
        <f t="shared" si="28"/>
        <v>0</v>
      </c>
      <c r="AV26" s="27">
        <f t="shared" si="28"/>
        <v>0</v>
      </c>
      <c r="AW26" s="27">
        <f t="shared" si="28"/>
        <v>0</v>
      </c>
      <c r="AX26" s="27">
        <f t="shared" si="28"/>
        <v>0</v>
      </c>
      <c r="AY26" s="27">
        <f t="shared" si="28"/>
        <v>0</v>
      </c>
      <c r="AZ26" s="27">
        <f t="shared" si="28"/>
        <v>0</v>
      </c>
      <c r="BA26" s="27">
        <f t="shared" si="28"/>
        <v>0</v>
      </c>
      <c r="BB26" s="27">
        <f t="shared" si="28"/>
        <v>0</v>
      </c>
      <c r="BC26" s="27">
        <f t="shared" si="28"/>
        <v>0</v>
      </c>
      <c r="BD26" s="27">
        <f t="shared" si="28"/>
        <v>0</v>
      </c>
      <c r="BE26" s="27">
        <f t="shared" si="28"/>
        <v>0</v>
      </c>
      <c r="BG26" s="55" t="s">
        <v>74</v>
      </c>
      <c r="BH26" s="30">
        <f>COUNTIF(BH$20:BH$24,"R")</f>
        <v>0</v>
      </c>
      <c r="BI26" s="30">
        <f t="shared" ref="BI26:BV26" si="31">COUNTIF(BI$20:BI$24,"R")</f>
        <v>0</v>
      </c>
      <c r="BJ26" s="30">
        <f t="shared" si="31"/>
        <v>0</v>
      </c>
      <c r="BK26" s="30">
        <f t="shared" si="31"/>
        <v>0</v>
      </c>
      <c r="BL26" s="30">
        <f t="shared" si="31"/>
        <v>0</v>
      </c>
      <c r="BM26" s="30">
        <f t="shared" si="31"/>
        <v>0</v>
      </c>
      <c r="BN26" s="30">
        <f t="shared" si="31"/>
        <v>0</v>
      </c>
      <c r="BO26" s="30">
        <f t="shared" si="31"/>
        <v>0</v>
      </c>
      <c r="BP26" s="30">
        <f t="shared" si="31"/>
        <v>0</v>
      </c>
      <c r="BQ26" s="30">
        <f t="shared" si="31"/>
        <v>0</v>
      </c>
      <c r="BR26" s="30">
        <f t="shared" si="31"/>
        <v>0</v>
      </c>
      <c r="BS26" s="30">
        <f t="shared" si="31"/>
        <v>0</v>
      </c>
      <c r="BT26" s="30">
        <f t="shared" si="31"/>
        <v>0</v>
      </c>
      <c r="BU26" s="30">
        <f t="shared" si="31"/>
        <v>0</v>
      </c>
      <c r="BV26" s="30">
        <f t="shared" si="31"/>
        <v>0</v>
      </c>
    </row>
    <row r="27" spans="2:74" ht="20.25" customHeight="1" x14ac:dyDescent="0.15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T27" s="130"/>
      <c r="U27" s="132" t="s">
        <v>56</v>
      </c>
      <c r="V27" s="132"/>
      <c r="W27" s="132"/>
      <c r="X27" s="47"/>
      <c r="Y27" s="70"/>
      <c r="Z27" s="70"/>
      <c r="AA27" s="70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27"/>
      <c r="AN27" s="27"/>
      <c r="AO27" s="28"/>
      <c r="AP27" s="28"/>
      <c r="AQ27" s="27">
        <f t="shared" si="28"/>
        <v>0</v>
      </c>
      <c r="AR27" s="27">
        <f t="shared" si="28"/>
        <v>0</v>
      </c>
      <c r="AS27" s="27">
        <f t="shared" si="28"/>
        <v>0</v>
      </c>
      <c r="AT27" s="27">
        <f t="shared" si="28"/>
        <v>0</v>
      </c>
      <c r="AU27" s="27">
        <f t="shared" si="28"/>
        <v>0</v>
      </c>
      <c r="AV27" s="27">
        <f t="shared" si="28"/>
        <v>0</v>
      </c>
      <c r="AW27" s="27">
        <f t="shared" si="28"/>
        <v>0</v>
      </c>
      <c r="AX27" s="27">
        <f t="shared" si="28"/>
        <v>0</v>
      </c>
      <c r="AY27" s="27">
        <f t="shared" si="28"/>
        <v>0</v>
      </c>
      <c r="AZ27" s="27">
        <f t="shared" si="28"/>
        <v>0</v>
      </c>
      <c r="BA27" s="27">
        <f t="shared" si="28"/>
        <v>0</v>
      </c>
      <c r="BB27" s="27">
        <f t="shared" si="28"/>
        <v>0</v>
      </c>
      <c r="BC27" s="27">
        <f t="shared" si="28"/>
        <v>0</v>
      </c>
      <c r="BD27" s="27">
        <f t="shared" si="28"/>
        <v>0</v>
      </c>
      <c r="BE27" s="27">
        <f t="shared" si="28"/>
        <v>0</v>
      </c>
      <c r="BG27" s="55" t="s">
        <v>78</v>
      </c>
      <c r="BH27" s="30">
        <f>COUNTIF(BH$20:BH$24,"K")</f>
        <v>0</v>
      </c>
      <c r="BI27" s="30">
        <f t="shared" ref="BI27:BV27" si="32">COUNTIF(BI$20:BI$24,"K")</f>
        <v>0</v>
      </c>
      <c r="BJ27" s="30">
        <f t="shared" si="32"/>
        <v>0</v>
      </c>
      <c r="BK27" s="30">
        <f t="shared" si="32"/>
        <v>0</v>
      </c>
      <c r="BL27" s="30">
        <f t="shared" si="32"/>
        <v>0</v>
      </c>
      <c r="BM27" s="30">
        <f t="shared" si="32"/>
        <v>0</v>
      </c>
      <c r="BN27" s="30">
        <f t="shared" si="32"/>
        <v>0</v>
      </c>
      <c r="BO27" s="30">
        <f t="shared" si="32"/>
        <v>0</v>
      </c>
      <c r="BP27" s="30">
        <f t="shared" si="32"/>
        <v>0</v>
      </c>
      <c r="BQ27" s="30">
        <f t="shared" si="32"/>
        <v>0</v>
      </c>
      <c r="BR27" s="30">
        <f t="shared" si="32"/>
        <v>0</v>
      </c>
      <c r="BS27" s="30">
        <f t="shared" si="32"/>
        <v>0</v>
      </c>
      <c r="BT27" s="30">
        <f t="shared" si="32"/>
        <v>0</v>
      </c>
      <c r="BU27" s="30">
        <f t="shared" si="32"/>
        <v>0</v>
      </c>
      <c r="BV27" s="30">
        <f t="shared" si="32"/>
        <v>0</v>
      </c>
    </row>
    <row r="28" spans="2:74" ht="20.25" customHeight="1" x14ac:dyDescent="0.15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T28" s="130"/>
      <c r="U28" s="86" t="s">
        <v>34</v>
      </c>
      <c r="V28" s="86"/>
      <c r="W28" s="86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27"/>
      <c r="AN28" s="27"/>
      <c r="AO28" s="28"/>
      <c r="AP28" s="28"/>
      <c r="AQ28" s="27">
        <f t="shared" si="28"/>
        <v>0</v>
      </c>
      <c r="AR28" s="27">
        <f t="shared" si="28"/>
        <v>0</v>
      </c>
      <c r="AS28" s="27">
        <f t="shared" si="28"/>
        <v>0</v>
      </c>
      <c r="AT28" s="27">
        <f t="shared" si="28"/>
        <v>0</v>
      </c>
      <c r="AU28" s="27">
        <f t="shared" si="28"/>
        <v>0</v>
      </c>
      <c r="AV28" s="27">
        <f t="shared" si="28"/>
        <v>0</v>
      </c>
      <c r="AW28" s="27">
        <f t="shared" si="28"/>
        <v>0</v>
      </c>
      <c r="AX28" s="27">
        <f t="shared" si="28"/>
        <v>0</v>
      </c>
      <c r="AY28" s="27">
        <f t="shared" si="28"/>
        <v>0</v>
      </c>
      <c r="AZ28" s="27">
        <f t="shared" si="28"/>
        <v>0</v>
      </c>
      <c r="BA28" s="27">
        <f t="shared" si="28"/>
        <v>0</v>
      </c>
      <c r="BB28" s="27">
        <f t="shared" si="28"/>
        <v>0</v>
      </c>
      <c r="BC28" s="27">
        <f t="shared" si="28"/>
        <v>0</v>
      </c>
      <c r="BD28" s="27">
        <f t="shared" si="28"/>
        <v>0</v>
      </c>
      <c r="BE28" s="27">
        <f t="shared" si="28"/>
        <v>0</v>
      </c>
      <c r="BG28" s="30"/>
    </row>
    <row r="29" spans="2:74" ht="20.25" customHeight="1" x14ac:dyDescent="0.15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</row>
    <row r="30" spans="2:74" ht="20.25" customHeight="1" x14ac:dyDescent="0.15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 t="str">
        <f>IF(AQ31=1,SUM(AQ3:AQ16),"")</f>
        <v/>
      </c>
      <c r="AR30" s="28" t="str">
        <f t="shared" ref="AR30:BE30" si="33">IF(AR31=1,SUM(AR3:AR16),"")</f>
        <v/>
      </c>
      <c r="AS30" s="28" t="str">
        <f t="shared" si="33"/>
        <v/>
      </c>
      <c r="AT30" s="28" t="str">
        <f t="shared" si="33"/>
        <v/>
      </c>
      <c r="AU30" s="28" t="str">
        <f t="shared" si="33"/>
        <v/>
      </c>
      <c r="AV30" s="28" t="str">
        <f t="shared" si="33"/>
        <v/>
      </c>
      <c r="AW30" s="28" t="str">
        <f t="shared" si="33"/>
        <v/>
      </c>
      <c r="AX30" s="28" t="str">
        <f t="shared" si="33"/>
        <v/>
      </c>
      <c r="AY30" s="28" t="str">
        <f t="shared" si="33"/>
        <v/>
      </c>
      <c r="AZ30" s="28" t="str">
        <f t="shared" si="33"/>
        <v/>
      </c>
      <c r="BA30" s="28" t="str">
        <f t="shared" si="33"/>
        <v/>
      </c>
      <c r="BB30" s="28" t="str">
        <f t="shared" si="33"/>
        <v/>
      </c>
      <c r="BC30" s="28" t="str">
        <f t="shared" si="33"/>
        <v/>
      </c>
      <c r="BD30" s="28" t="str">
        <f t="shared" si="33"/>
        <v/>
      </c>
      <c r="BE30" s="28" t="str">
        <f t="shared" si="33"/>
        <v/>
      </c>
    </row>
    <row r="31" spans="2:74" ht="20.25" customHeight="1" x14ac:dyDescent="0.15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T31" s="29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>
        <f>COUNTA(X18)</f>
        <v>0</v>
      </c>
      <c r="AR31" s="28">
        <f t="shared" ref="AR31:BE31" si="34">COUNTA(Y18)</f>
        <v>0</v>
      </c>
      <c r="AS31" s="28">
        <f t="shared" si="34"/>
        <v>0</v>
      </c>
      <c r="AT31" s="28">
        <f t="shared" si="34"/>
        <v>0</v>
      </c>
      <c r="AU31" s="28">
        <f t="shared" si="34"/>
        <v>0</v>
      </c>
      <c r="AV31" s="28">
        <f t="shared" si="34"/>
        <v>0</v>
      </c>
      <c r="AW31" s="28">
        <f t="shared" si="34"/>
        <v>0</v>
      </c>
      <c r="AX31" s="28">
        <f t="shared" si="34"/>
        <v>0</v>
      </c>
      <c r="AY31" s="28">
        <f t="shared" si="34"/>
        <v>0</v>
      </c>
      <c r="AZ31" s="28">
        <f t="shared" si="34"/>
        <v>0</v>
      </c>
      <c r="BA31" s="28">
        <f t="shared" si="34"/>
        <v>0</v>
      </c>
      <c r="BB31" s="28">
        <f t="shared" si="34"/>
        <v>0</v>
      </c>
      <c r="BC31" s="28">
        <f t="shared" si="34"/>
        <v>0</v>
      </c>
      <c r="BD31" s="28">
        <f t="shared" si="34"/>
        <v>0</v>
      </c>
      <c r="BE31" s="28">
        <f t="shared" si="34"/>
        <v>0</v>
      </c>
    </row>
    <row r="32" spans="2:74" ht="20.25" customHeight="1" x14ac:dyDescent="0.15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39"/>
      <c r="AS32" s="39"/>
      <c r="AT32" s="39"/>
      <c r="AU32" s="39"/>
    </row>
    <row r="33" spans="2:47" ht="20.25" customHeight="1" x14ac:dyDescent="0.15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39"/>
      <c r="AS33" s="39"/>
      <c r="AT33" s="39"/>
      <c r="AU33" s="39"/>
    </row>
    <row r="34" spans="2:47" ht="20.25" customHeight="1" x14ac:dyDescent="0.15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39"/>
      <c r="AS34" s="39"/>
      <c r="AT34" s="39"/>
      <c r="AU34" s="39"/>
    </row>
    <row r="35" spans="2:47" ht="20.25" customHeight="1" x14ac:dyDescent="0.15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39"/>
      <c r="AS35" s="39"/>
      <c r="AT35" s="39"/>
      <c r="AU35" s="39"/>
    </row>
    <row r="36" spans="2:47" ht="20.25" customHeight="1" x14ac:dyDescent="0.15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39"/>
      <c r="AS36" s="39"/>
      <c r="AT36" s="39"/>
      <c r="AU36" s="39"/>
    </row>
    <row r="37" spans="2:47" ht="20.25" customHeight="1" x14ac:dyDescent="0.15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8"/>
      <c r="AR37" s="39"/>
      <c r="AS37" s="39"/>
      <c r="AT37" s="39"/>
      <c r="AU37" s="39"/>
    </row>
    <row r="38" spans="2:47" ht="20.25" customHeight="1" x14ac:dyDescent="0.15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39"/>
      <c r="AS38" s="39"/>
      <c r="AT38" s="39"/>
      <c r="AU38" s="39"/>
    </row>
    <row r="39" spans="2:47" ht="20.25" customHeight="1" x14ac:dyDescent="0.15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AQ39" s="26"/>
      <c r="AR39" s="39"/>
      <c r="AS39" s="39"/>
      <c r="AT39" s="39"/>
      <c r="AU39" s="39"/>
    </row>
    <row r="40" spans="2:47" ht="20.25" customHeight="1" x14ac:dyDescent="0.15"/>
    <row r="41" spans="2:47" ht="20.25" customHeight="1" x14ac:dyDescent="0.15"/>
    <row r="42" spans="2:47" ht="20.25" customHeight="1" x14ac:dyDescent="0.15"/>
    <row r="43" spans="2:47" ht="20.25" customHeight="1" x14ac:dyDescent="0.15"/>
    <row r="44" spans="2:47" ht="18" customHeight="1" x14ac:dyDescent="0.15"/>
  </sheetData>
  <sheetProtection password="EBA3" sheet="1" objects="1" scenarios="1"/>
  <protectedRanges>
    <protectedRange sqref="M3:Q3" name="氏名"/>
    <protectedRange sqref="X3:AL28" name="データ入力"/>
  </protectedRanges>
  <mergeCells count="31">
    <mergeCell ref="T19:T23"/>
    <mergeCell ref="U19:W19"/>
    <mergeCell ref="U20:W20"/>
    <mergeCell ref="U21:W21"/>
    <mergeCell ref="U22:W22"/>
    <mergeCell ref="U23:W23"/>
    <mergeCell ref="T24:T28"/>
    <mergeCell ref="U24:W24"/>
    <mergeCell ref="U25:W25"/>
    <mergeCell ref="U26:W26"/>
    <mergeCell ref="U27:W27"/>
    <mergeCell ref="U28:W28"/>
    <mergeCell ref="T1:AB1"/>
    <mergeCell ref="BG2:BV2"/>
    <mergeCell ref="B2:I3"/>
    <mergeCell ref="T18:W18"/>
    <mergeCell ref="U2:W2"/>
    <mergeCell ref="T3:T16"/>
    <mergeCell ref="T17:W17"/>
    <mergeCell ref="V15:W15"/>
    <mergeCell ref="K3:L3"/>
    <mergeCell ref="M3:Q3"/>
    <mergeCell ref="AC1:AG1"/>
    <mergeCell ref="F13:Q13"/>
    <mergeCell ref="F11:Q11"/>
    <mergeCell ref="F12:Q12"/>
    <mergeCell ref="B13:D13"/>
    <mergeCell ref="B12:D12"/>
    <mergeCell ref="B11:D11"/>
    <mergeCell ref="BG10:BV10"/>
    <mergeCell ref="BG18:BV18"/>
  </mergeCells>
  <phoneticPr fontId="1"/>
  <conditionalFormatting sqref="C6:Q10">
    <cfRule type="containsText" dxfId="22" priority="26" operator="containsText" text="S">
      <formula>NOT(ISERROR(SEARCH("S",C6)))</formula>
    </cfRule>
    <cfRule type="containsText" dxfId="21" priority="27" operator="containsText" text="R">
      <formula>NOT(ISERROR(SEARCH("R",C6)))</formula>
    </cfRule>
  </conditionalFormatting>
  <conditionalFormatting sqref="X3:AL3">
    <cfRule type="cellIs" dxfId="20" priority="30" operator="notBetween">
      <formula>29.9599</formula>
      <formula>29.9901</formula>
    </cfRule>
  </conditionalFormatting>
  <conditionalFormatting sqref="X3:AL28">
    <cfRule type="containsBlanks" dxfId="19" priority="2">
      <formula>LEN(TRIM(X3))=0</formula>
    </cfRule>
  </conditionalFormatting>
  <conditionalFormatting sqref="X4:AL4">
    <cfRule type="cellIs" dxfId="18" priority="29" operator="notBetween">
      <formula>54.8999</formula>
      <formula>55.10001</formula>
    </cfRule>
  </conditionalFormatting>
  <conditionalFormatting sqref="X5:AL5">
    <cfRule type="cellIs" dxfId="17" priority="18" operator="notBetween">
      <formula>44.9499</formula>
      <formula>45.0001</formula>
    </cfRule>
  </conditionalFormatting>
  <conditionalFormatting sqref="X6:AL6">
    <cfRule type="cellIs" dxfId="16" priority="17" operator="notBetween">
      <formula>29.9599</formula>
      <formula>29.9901</formula>
    </cfRule>
  </conditionalFormatting>
  <conditionalFormatting sqref="X7:AL7">
    <cfRule type="cellIs" dxfId="15" priority="16" operator="notBetween">
      <formula>14.9699</formula>
      <formula>15.0301</formula>
    </cfRule>
  </conditionalFormatting>
  <conditionalFormatting sqref="X8:AL8">
    <cfRule type="cellIs" dxfId="14" priority="15" operator="notBetween">
      <formula>9.9799</formula>
      <formula>10.0201</formula>
    </cfRule>
  </conditionalFormatting>
  <conditionalFormatting sqref="X9:AL9">
    <cfRule type="cellIs" dxfId="13" priority="14" operator="notBetween">
      <formula>14.9499</formula>
      <formula>15.0501</formula>
    </cfRule>
  </conditionalFormatting>
  <conditionalFormatting sqref="X10:AL10">
    <cfRule type="cellIs" dxfId="12" priority="13" operator="notBetween">
      <formula>0.4799</formula>
      <formula>0.5201</formula>
    </cfRule>
  </conditionalFormatting>
  <conditionalFormatting sqref="X11:AL11">
    <cfRule type="cellIs" dxfId="11" priority="12" operator="notBetween">
      <formula>45.9999</formula>
      <formula>46.1001</formula>
    </cfRule>
  </conditionalFormatting>
  <conditionalFormatting sqref="X12:AL12">
    <cfRule type="cellIs" dxfId="10" priority="11" operator="notBetween">
      <formula>29.9999</formula>
      <formula>30.0301</formula>
    </cfRule>
  </conditionalFormatting>
  <conditionalFormatting sqref="X13:AL13">
    <cfRule type="cellIs" dxfId="9" priority="10" operator="notBetween">
      <formula>54.8999</formula>
      <formula>55.10001</formula>
    </cfRule>
  </conditionalFormatting>
  <conditionalFormatting sqref="X14:AL14">
    <cfRule type="cellIs" dxfId="8" priority="9" operator="notBetween">
      <formula>49.8999</formula>
      <formula>50.10001</formula>
    </cfRule>
  </conditionalFormatting>
  <conditionalFormatting sqref="X15:AL15">
    <cfRule type="cellIs" dxfId="7" priority="8" operator="greaterThan">
      <formula>0.0501</formula>
    </cfRule>
  </conditionalFormatting>
  <conditionalFormatting sqref="X16:AL16">
    <cfRule type="cellIs" dxfId="6" priority="7" operator="notBetween">
      <formula>14.9499</formula>
      <formula>15.0501</formula>
    </cfRule>
  </conditionalFormatting>
  <conditionalFormatting sqref="X17:AL17">
    <cfRule type="cellIs" dxfId="5" priority="6" operator="equal">
      <formula>2</formula>
    </cfRule>
  </conditionalFormatting>
  <conditionalFormatting sqref="X18:AL18">
    <cfRule type="cellIs" dxfId="4" priority="5" operator="greaterThan">
      <formula>180</formula>
    </cfRule>
  </conditionalFormatting>
  <conditionalFormatting sqref="M3:Q3">
    <cfRule type="containsBlanks" dxfId="0" priority="1">
      <formula>LEN(TRIM(M3))=0</formula>
    </cfRule>
  </conditionalFormatting>
  <dataValidations count="1">
    <dataValidation type="list" allowBlank="1" showInputMessage="1" showErrorMessage="1" sqref="X19:AN28">
      <formula1>$BX$2:$BX$3</formula1>
    </dataValidation>
  </dataValidations>
  <pageMargins left="0.7" right="0.7" top="0.75" bottom="0.75" header="0.3" footer="0.3"/>
  <pageSetup paperSize="9" orientation="portrait" horizontalDpi="4294967294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8" operator="containsText" id="{B9CACBFD-BC22-4314-BF86-CFBD343C3A9C}">
            <xm:f>NOT(ISERROR(SEARCH($BY$4,C6)))</xm:f>
            <xm:f>$BY$4</xm:f>
            <x14:dxf>
              <font>
                <color theme="5" tint="-0.499984740745262"/>
              </font>
              <fill>
                <patternFill>
                  <bgColor theme="5" tint="0.39994506668294322"/>
                </patternFill>
              </fill>
            </x14:dxf>
          </x14:cfRule>
          <xm:sqref>C6:Q10</xm:sqref>
        </x14:conditionalFormatting>
        <x14:conditionalFormatting xmlns:xm="http://schemas.microsoft.com/office/excel/2006/main">
          <x14:cfRule type="containsText" priority="4" operator="containsText" id="{21E3D790-6275-40EF-B0CF-30C250392F2F}">
            <xm:f>NOT(ISERROR(SEARCH("有",X19)))</xm:f>
            <xm:f>"有"</xm:f>
            <x14:dxf>
              <font>
                <color rgb="FFFF0000"/>
              </font>
              <fill>
                <patternFill>
                  <bgColor theme="5" tint="0.79998168889431442"/>
                </patternFill>
              </fill>
            </x14:dxf>
          </x14:cfRule>
          <xm:sqref>X19:AL23</xm:sqref>
        </x14:conditionalFormatting>
        <x14:conditionalFormatting xmlns:xm="http://schemas.microsoft.com/office/excel/2006/main">
          <x14:cfRule type="containsText" priority="3" operator="containsText" id="{6B43B371-4FCA-493C-8D5E-ED8FE1CC3855}">
            <xm:f>NOT(ISERROR(SEARCH("無",X24)))</xm:f>
            <xm:f>"無"</xm:f>
            <x14:dxf>
              <font>
                <color rgb="FFFF0000"/>
              </font>
              <fill>
                <patternFill>
                  <bgColor theme="5" tint="0.79998168889431442"/>
                </patternFill>
              </fill>
            </x14:dxf>
          </x14:cfRule>
          <xm:sqref>X24:AL28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配布用（印刷用）</vt:lpstr>
      <vt:lpstr>データシート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HPCN</dc:creator>
  <cp:lastModifiedBy>HPCN</cp:lastModifiedBy>
  <cp:lastPrinted>2016-06-23T07:13:20Z</cp:lastPrinted>
  <dcterms:created xsi:type="dcterms:W3CDTF">2015-04-22T09:04:48Z</dcterms:created>
  <dcterms:modified xsi:type="dcterms:W3CDTF">2016-06-27T00:51:08Z</dcterms:modified>
</cp:coreProperties>
</file>